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2120" windowHeight="9120" tabRatio="281"/>
  </bookViews>
  <sheets>
    <sheet name="Отчет 1 кв 2017" sheetId="1" r:id="rId1"/>
    <sheet name="Лист2" sheetId="2" r:id="rId2"/>
    <sheet name="Лист3" sheetId="3" r:id="rId3"/>
  </sheets>
  <definedNames>
    <definedName name="_xlnm.Print_Titles" localSheetId="0">'Отчет 1 кв 2017'!$4:$5</definedName>
    <definedName name="_xlnm.Print_Area" localSheetId="0">'Отчет 1 кв 2017'!$A$1:$M$560</definedName>
  </definedNames>
  <calcPr calcId="114210" fullCalcOnLoad="1"/>
</workbook>
</file>

<file path=xl/calcChain.xml><?xml version="1.0" encoding="utf-8"?>
<calcChain xmlns="http://schemas.openxmlformats.org/spreadsheetml/2006/main">
  <c r="F10" i="1"/>
  <c r="E10"/>
  <c r="F9"/>
  <c r="E9"/>
  <c r="F8"/>
  <c r="E8"/>
  <c r="F7"/>
  <c r="E7"/>
  <c r="F6"/>
  <c r="E6"/>
  <c r="D29"/>
  <c r="F522"/>
  <c r="E522"/>
  <c r="D522"/>
  <c r="F497"/>
  <c r="E497"/>
  <c r="D497"/>
  <c r="F402"/>
  <c r="E402"/>
  <c r="D402"/>
  <c r="D332"/>
  <c r="F29"/>
  <c r="E29"/>
  <c r="F35"/>
  <c r="E35"/>
  <c r="F34"/>
  <c r="E34"/>
  <c r="F33"/>
  <c r="E33"/>
  <c r="F32"/>
  <c r="E32"/>
  <c r="F31"/>
  <c r="E31"/>
  <c r="D135"/>
  <c r="F321"/>
  <c r="E321"/>
  <c r="D321"/>
  <c r="G317"/>
  <c r="F316"/>
  <c r="D316"/>
  <c r="G316"/>
  <c r="E316"/>
  <c r="G312"/>
  <c r="F311"/>
  <c r="D311"/>
  <c r="G311"/>
  <c r="E311"/>
  <c r="F310"/>
  <c r="E310"/>
  <c r="D310"/>
  <c r="F309"/>
  <c r="E309"/>
  <c r="D309"/>
  <c r="F308"/>
  <c r="E308"/>
  <c r="D308"/>
  <c r="F307"/>
  <c r="D307"/>
  <c r="G307"/>
  <c r="E307"/>
  <c r="F306"/>
  <c r="D306"/>
  <c r="G306"/>
  <c r="E306"/>
  <c r="F301"/>
  <c r="E301"/>
  <c r="D301"/>
  <c r="G297"/>
  <c r="F296"/>
  <c r="D296"/>
  <c r="G296"/>
  <c r="E296"/>
  <c r="G292"/>
  <c r="F291"/>
  <c r="D291"/>
  <c r="G291"/>
  <c r="E291"/>
  <c r="G287"/>
  <c r="F286"/>
  <c r="D286"/>
  <c r="G286"/>
  <c r="E286"/>
  <c r="F285"/>
  <c r="E285"/>
  <c r="D285"/>
  <c r="F284"/>
  <c r="E284"/>
  <c r="D284"/>
  <c r="F283"/>
  <c r="E283"/>
  <c r="D283"/>
  <c r="F282"/>
  <c r="D282"/>
  <c r="G282"/>
  <c r="E282"/>
  <c r="F281"/>
  <c r="D281"/>
  <c r="G281"/>
  <c r="E281"/>
  <c r="G277"/>
  <c r="F276"/>
  <c r="D276"/>
  <c r="G276"/>
  <c r="E276"/>
  <c r="G272"/>
  <c r="F271"/>
  <c r="D271"/>
  <c r="G271"/>
  <c r="E271"/>
  <c r="G267"/>
  <c r="F266"/>
  <c r="D266"/>
  <c r="G266"/>
  <c r="E266"/>
  <c r="G262"/>
  <c r="F261"/>
  <c r="D261"/>
  <c r="G261"/>
  <c r="E261"/>
  <c r="F260"/>
  <c r="E260"/>
  <c r="D260"/>
  <c r="F259"/>
  <c r="E259"/>
  <c r="D259"/>
  <c r="F258"/>
  <c r="E258"/>
  <c r="D258"/>
  <c r="F257"/>
  <c r="D257"/>
  <c r="G257"/>
  <c r="E257"/>
  <c r="F256"/>
  <c r="D256"/>
  <c r="G256"/>
  <c r="E256"/>
  <c r="F251"/>
  <c r="E251"/>
  <c r="D251"/>
  <c r="F246"/>
  <c r="E246"/>
  <c r="D246"/>
  <c r="F241"/>
  <c r="E241"/>
  <c r="D241"/>
  <c r="F236"/>
  <c r="E236"/>
  <c r="D236"/>
  <c r="F231"/>
  <c r="E231"/>
  <c r="D231"/>
  <c r="F226"/>
  <c r="E226"/>
  <c r="D226"/>
  <c r="F221"/>
  <c r="E221"/>
  <c r="D221"/>
  <c r="F220"/>
  <c r="E220"/>
  <c r="D220"/>
  <c r="F219"/>
  <c r="E219"/>
  <c r="D219"/>
  <c r="F218"/>
  <c r="E218"/>
  <c r="D218"/>
  <c r="F217"/>
  <c r="E217"/>
  <c r="D217"/>
  <c r="F216"/>
  <c r="E216"/>
  <c r="D216"/>
  <c r="F215"/>
  <c r="E215"/>
  <c r="D215"/>
  <c r="F214"/>
  <c r="E214"/>
  <c r="D214"/>
  <c r="F213"/>
  <c r="E213"/>
  <c r="D213"/>
  <c r="F212"/>
  <c r="D212"/>
  <c r="G212"/>
  <c r="E212"/>
  <c r="F211"/>
  <c r="D211"/>
  <c r="G211"/>
  <c r="E211"/>
  <c r="F531"/>
  <c r="E531"/>
  <c r="D531"/>
  <c r="G530"/>
  <c r="F527"/>
  <c r="E527"/>
  <c r="D527"/>
  <c r="F526"/>
  <c r="D526"/>
  <c r="G526"/>
  <c r="E526"/>
  <c r="F525"/>
  <c r="D525"/>
  <c r="G525"/>
  <c r="E525"/>
  <c r="F524"/>
  <c r="E524"/>
  <c r="D524"/>
  <c r="F523"/>
  <c r="E523"/>
  <c r="D523"/>
  <c r="F521"/>
  <c r="D521"/>
  <c r="G521"/>
  <c r="E521"/>
  <c r="F516"/>
  <c r="E516"/>
  <c r="D516"/>
  <c r="F511"/>
  <c r="E511"/>
  <c r="D511"/>
  <c r="F506"/>
  <c r="E506"/>
  <c r="D506"/>
  <c r="G505"/>
  <c r="G503"/>
  <c r="G502"/>
  <c r="F501"/>
  <c r="D501"/>
  <c r="G501"/>
  <c r="E501"/>
  <c r="F500"/>
  <c r="D500"/>
  <c r="G500"/>
  <c r="E500"/>
  <c r="F499"/>
  <c r="E499"/>
  <c r="D499"/>
  <c r="F498"/>
  <c r="D498"/>
  <c r="G498"/>
  <c r="E498"/>
  <c r="G497"/>
  <c r="F496"/>
  <c r="D496"/>
  <c r="G496"/>
  <c r="E496"/>
  <c r="F491"/>
  <c r="E491"/>
  <c r="D491"/>
  <c r="F486"/>
  <c r="E486"/>
  <c r="D486"/>
  <c r="F481"/>
  <c r="E481"/>
  <c r="D481"/>
  <c r="F476"/>
  <c r="E476"/>
  <c r="D476"/>
  <c r="F471"/>
  <c r="E471"/>
  <c r="D471"/>
  <c r="F465"/>
  <c r="E465"/>
  <c r="D465"/>
  <c r="F464"/>
  <c r="E464"/>
  <c r="D464"/>
  <c r="F463"/>
  <c r="E463"/>
  <c r="D463"/>
  <c r="F462"/>
  <c r="E462"/>
  <c r="D462"/>
  <c r="F461"/>
  <c r="E461"/>
  <c r="D461"/>
  <c r="F456"/>
  <c r="E456"/>
  <c r="D456"/>
  <c r="F451"/>
  <c r="E451"/>
  <c r="D451"/>
  <c r="F446"/>
  <c r="E446"/>
  <c r="D446"/>
  <c r="F441"/>
  <c r="E441"/>
  <c r="D441"/>
  <c r="F436"/>
  <c r="E436"/>
  <c r="D436"/>
  <c r="F431"/>
  <c r="E431"/>
  <c r="D431"/>
  <c r="F426"/>
  <c r="E426"/>
  <c r="D426"/>
  <c r="F421"/>
  <c r="E421"/>
  <c r="D421"/>
  <c r="F420"/>
  <c r="E420"/>
  <c r="D420"/>
  <c r="F419"/>
  <c r="E419"/>
  <c r="D419"/>
  <c r="F418"/>
  <c r="E418"/>
  <c r="D418"/>
  <c r="F417"/>
  <c r="E417"/>
  <c r="D417"/>
  <c r="F416"/>
  <c r="E416"/>
  <c r="D416"/>
  <c r="F411"/>
  <c r="E411"/>
  <c r="D411"/>
  <c r="G407"/>
  <c r="F406"/>
  <c r="D406"/>
  <c r="G406"/>
  <c r="E406"/>
  <c r="F405"/>
  <c r="E405"/>
  <c r="D405"/>
  <c r="F404"/>
  <c r="E404"/>
  <c r="D404"/>
  <c r="F403"/>
  <c r="E403"/>
  <c r="D403"/>
  <c r="G402"/>
  <c r="F401"/>
  <c r="D401"/>
  <c r="G401"/>
  <c r="E401"/>
  <c r="F396"/>
  <c r="E396"/>
  <c r="D396"/>
  <c r="F391"/>
  <c r="E391"/>
  <c r="D391"/>
  <c r="F386"/>
  <c r="E386"/>
  <c r="D386"/>
  <c r="F381"/>
  <c r="E381"/>
  <c r="D381"/>
  <c r="F376"/>
  <c r="E376"/>
  <c r="D376"/>
  <c r="F371"/>
  <c r="E371"/>
  <c r="D371"/>
  <c r="F366"/>
  <c r="E366"/>
  <c r="D366"/>
  <c r="F361"/>
  <c r="E361"/>
  <c r="D361"/>
  <c r="F356"/>
  <c r="E356"/>
  <c r="D356"/>
  <c r="F351"/>
  <c r="E351"/>
  <c r="D351"/>
  <c r="F346"/>
  <c r="E346"/>
  <c r="D346"/>
  <c r="F341"/>
  <c r="E341"/>
  <c r="D341"/>
  <c r="G338"/>
  <c r="F336"/>
  <c r="D336"/>
  <c r="G336"/>
  <c r="E336"/>
  <c r="D335"/>
  <c r="D334"/>
  <c r="D333"/>
  <c r="G333"/>
  <c r="F331"/>
  <c r="D331"/>
  <c r="G331"/>
  <c r="E331"/>
  <c r="F330"/>
  <c r="D330"/>
  <c r="G330"/>
  <c r="E330"/>
  <c r="F329"/>
  <c r="E329"/>
  <c r="D329"/>
  <c r="F328"/>
  <c r="D328"/>
  <c r="G328"/>
  <c r="E328"/>
  <c r="F327"/>
  <c r="D327"/>
  <c r="G327"/>
  <c r="E327"/>
  <c r="F326"/>
  <c r="D326"/>
  <c r="G326"/>
  <c r="E326"/>
  <c r="G163"/>
  <c r="F19"/>
  <c r="E19"/>
  <c r="F18"/>
  <c r="E18"/>
  <c r="F17"/>
  <c r="E17"/>
  <c r="F20"/>
  <c r="F16"/>
  <c r="E20"/>
  <c r="E16"/>
  <c r="F168"/>
  <c r="F163"/>
  <c r="E168"/>
  <c r="E163"/>
  <c r="F167"/>
  <c r="F162"/>
  <c r="E167"/>
  <c r="E162"/>
  <c r="F58"/>
  <c r="E58"/>
  <c r="F57"/>
  <c r="E57"/>
  <c r="D133"/>
  <c r="D88"/>
  <c r="F88"/>
  <c r="E88"/>
  <c r="F133"/>
  <c r="E133"/>
  <c r="F132"/>
  <c r="F106"/>
  <c r="F101"/>
  <c r="F87"/>
  <c r="E552"/>
  <c r="F552"/>
  <c r="E553"/>
  <c r="F553"/>
  <c r="G553"/>
  <c r="E554"/>
  <c r="F554"/>
  <c r="E555"/>
  <c r="F555"/>
  <c r="G555"/>
  <c r="D553"/>
  <c r="D554"/>
  <c r="D555"/>
  <c r="E556"/>
  <c r="F556"/>
  <c r="D556"/>
  <c r="G547"/>
  <c r="G548"/>
  <c r="G549"/>
  <c r="G550"/>
  <c r="G554"/>
  <c r="G557"/>
  <c r="G558"/>
  <c r="G559"/>
  <c r="G560"/>
  <c r="G190"/>
  <c r="G192"/>
  <c r="G193"/>
  <c r="G194"/>
  <c r="G195"/>
  <c r="G197"/>
  <c r="G198"/>
  <c r="G199"/>
  <c r="G200"/>
  <c r="G207"/>
  <c r="G208"/>
  <c r="G209"/>
  <c r="G210"/>
  <c r="G149"/>
  <c r="G150"/>
  <c r="G152"/>
  <c r="G153"/>
  <c r="G154"/>
  <c r="G155"/>
  <c r="G157"/>
  <c r="G158"/>
  <c r="G159"/>
  <c r="G160"/>
  <c r="G172"/>
  <c r="G173"/>
  <c r="G174"/>
  <c r="G175"/>
  <c r="G182"/>
  <c r="G183"/>
  <c r="G184"/>
  <c r="G185"/>
  <c r="G187"/>
  <c r="G188"/>
  <c r="G129"/>
  <c r="G130"/>
  <c r="G134"/>
  <c r="G137"/>
  <c r="G138"/>
  <c r="G139"/>
  <c r="G140"/>
  <c r="G142"/>
  <c r="G143"/>
  <c r="G144"/>
  <c r="G145"/>
  <c r="G147"/>
  <c r="G148"/>
  <c r="G100"/>
  <c r="G102"/>
  <c r="G103"/>
  <c r="G104"/>
  <c r="G105"/>
  <c r="G107"/>
  <c r="G108"/>
  <c r="G109"/>
  <c r="G110"/>
  <c r="G112"/>
  <c r="G113"/>
  <c r="G114"/>
  <c r="G115"/>
  <c r="G117"/>
  <c r="G118"/>
  <c r="G119"/>
  <c r="G120"/>
  <c r="G122"/>
  <c r="G123"/>
  <c r="G124"/>
  <c r="G125"/>
  <c r="G127"/>
  <c r="G128"/>
  <c r="G92"/>
  <c r="G93"/>
  <c r="G94"/>
  <c r="G95"/>
  <c r="G97"/>
  <c r="G98"/>
  <c r="G99"/>
  <c r="G84"/>
  <c r="G85"/>
  <c r="G77"/>
  <c r="G78"/>
  <c r="G79"/>
  <c r="G80"/>
  <c r="G82"/>
  <c r="G83"/>
  <c r="G67"/>
  <c r="G68"/>
  <c r="G69"/>
  <c r="G70"/>
  <c r="G72"/>
  <c r="G73"/>
  <c r="G74"/>
  <c r="G75"/>
  <c r="G62"/>
  <c r="G63"/>
  <c r="G64"/>
  <c r="G65"/>
  <c r="G52"/>
  <c r="G53"/>
  <c r="G54"/>
  <c r="G55"/>
  <c r="G47"/>
  <c r="G48"/>
  <c r="G49"/>
  <c r="G50"/>
  <c r="G42"/>
  <c r="G43"/>
  <c r="G44"/>
  <c r="G45"/>
  <c r="E542"/>
  <c r="E541"/>
  <c r="F542"/>
  <c r="F537"/>
  <c r="E543"/>
  <c r="E538"/>
  <c r="F543"/>
  <c r="E544"/>
  <c r="E539"/>
  <c r="F544"/>
  <c r="F539"/>
  <c r="G539"/>
  <c r="E545"/>
  <c r="E540"/>
  <c r="F545"/>
  <c r="F540"/>
  <c r="D543"/>
  <c r="D538"/>
  <c r="D544"/>
  <c r="D539"/>
  <c r="D545"/>
  <c r="D540"/>
  <c r="E546"/>
  <c r="F546"/>
  <c r="G556"/>
  <c r="E206"/>
  <c r="F206"/>
  <c r="E204"/>
  <c r="F204"/>
  <c r="E196"/>
  <c r="F196"/>
  <c r="E191"/>
  <c r="F191"/>
  <c r="E186"/>
  <c r="F186"/>
  <c r="E181"/>
  <c r="F181"/>
  <c r="E179"/>
  <c r="F179"/>
  <c r="E171"/>
  <c r="F171"/>
  <c r="E169"/>
  <c r="F169"/>
  <c r="F164"/>
  <c r="E156"/>
  <c r="F156"/>
  <c r="E151"/>
  <c r="F151"/>
  <c r="E146"/>
  <c r="F146"/>
  <c r="E141"/>
  <c r="F141"/>
  <c r="E136"/>
  <c r="F136"/>
  <c r="E132"/>
  <c r="E131"/>
  <c r="E126"/>
  <c r="F126"/>
  <c r="E121"/>
  <c r="F121"/>
  <c r="E116"/>
  <c r="F116"/>
  <c r="E111"/>
  <c r="F111"/>
  <c r="E106"/>
  <c r="E101"/>
  <c r="E96"/>
  <c r="F96"/>
  <c r="E91"/>
  <c r="F91"/>
  <c r="D89"/>
  <c r="G89"/>
  <c r="D90"/>
  <c r="G90"/>
  <c r="E81"/>
  <c r="F81"/>
  <c r="E76"/>
  <c r="F76"/>
  <c r="E71"/>
  <c r="F71"/>
  <c r="E66"/>
  <c r="F66"/>
  <c r="E61"/>
  <c r="F61"/>
  <c r="E51"/>
  <c r="F51"/>
  <c r="E46"/>
  <c r="F46"/>
  <c r="G46"/>
  <c r="D46"/>
  <c r="E41"/>
  <c r="F41"/>
  <c r="E205"/>
  <c r="F205"/>
  <c r="E203"/>
  <c r="F203"/>
  <c r="E202"/>
  <c r="E201"/>
  <c r="F202"/>
  <c r="E177"/>
  <c r="F177"/>
  <c r="E178"/>
  <c r="F178"/>
  <c r="E180"/>
  <c r="F180"/>
  <c r="D178"/>
  <c r="D180"/>
  <c r="D177"/>
  <c r="E87"/>
  <c r="E56"/>
  <c r="E59"/>
  <c r="F59"/>
  <c r="E60"/>
  <c r="F60"/>
  <c r="D30"/>
  <c r="E27"/>
  <c r="F27"/>
  <c r="E28"/>
  <c r="F28"/>
  <c r="G29"/>
  <c r="E30"/>
  <c r="F30"/>
  <c r="G30"/>
  <c r="E170"/>
  <c r="E165"/>
  <c r="F170"/>
  <c r="D168"/>
  <c r="D169"/>
  <c r="D170"/>
  <c r="F131"/>
  <c r="D58"/>
  <c r="D59"/>
  <c r="D60"/>
  <c r="D87"/>
  <c r="D132"/>
  <c r="D41"/>
  <c r="D61"/>
  <c r="D66"/>
  <c r="G66"/>
  <c r="D81"/>
  <c r="D91"/>
  <c r="D96"/>
  <c r="D101"/>
  <c r="G101"/>
  <c r="D106"/>
  <c r="D111"/>
  <c r="D116"/>
  <c r="D121"/>
  <c r="G121"/>
  <c r="D126"/>
  <c r="D136"/>
  <c r="D141"/>
  <c r="D146"/>
  <c r="D151"/>
  <c r="D156"/>
  <c r="D171"/>
  <c r="D181"/>
  <c r="D191"/>
  <c r="D196"/>
  <c r="D546"/>
  <c r="G546"/>
  <c r="D28"/>
  <c r="D27"/>
  <c r="D26"/>
  <c r="D189"/>
  <c r="G189"/>
  <c r="G133"/>
  <c r="D542"/>
  <c r="D541"/>
  <c r="D167"/>
  <c r="D166"/>
  <c r="G135"/>
  <c r="D552"/>
  <c r="G552"/>
  <c r="D186"/>
  <c r="D537"/>
  <c r="D536"/>
  <c r="F40"/>
  <c r="E40"/>
  <c r="D40"/>
  <c r="D39"/>
  <c r="D71"/>
  <c r="D57"/>
  <c r="D56"/>
  <c r="D76"/>
  <c r="D37"/>
  <c r="G37"/>
  <c r="D51"/>
  <c r="D38"/>
  <c r="D202"/>
  <c r="G202"/>
  <c r="D203"/>
  <c r="D204"/>
  <c r="G204"/>
  <c r="D206"/>
  <c r="D205"/>
  <c r="G205"/>
  <c r="F22"/>
  <c r="D25"/>
  <c r="E25"/>
  <c r="D23"/>
  <c r="D24"/>
  <c r="E37"/>
  <c r="F38"/>
  <c r="F37"/>
  <c r="F39"/>
  <c r="G39"/>
  <c r="E38"/>
  <c r="E39"/>
  <c r="D201"/>
  <c r="G40"/>
  <c r="F26"/>
  <c r="G26"/>
  <c r="G171"/>
  <c r="G181"/>
  <c r="G191"/>
  <c r="G28"/>
  <c r="G203"/>
  <c r="G543"/>
  <c r="F551"/>
  <c r="G544"/>
  <c r="F538"/>
  <c r="G60"/>
  <c r="G58"/>
  <c r="G57"/>
  <c r="G87"/>
  <c r="G177"/>
  <c r="G167"/>
  <c r="G51"/>
  <c r="G61"/>
  <c r="G76"/>
  <c r="G81"/>
  <c r="G91"/>
  <c r="G106"/>
  <c r="G111"/>
  <c r="G126"/>
  <c r="G132"/>
  <c r="G141"/>
  <c r="G146"/>
  <c r="G151"/>
  <c r="D22"/>
  <c r="F23"/>
  <c r="G38"/>
  <c r="D36"/>
  <c r="G168"/>
  <c r="G180"/>
  <c r="D162"/>
  <c r="E22"/>
  <c r="E166"/>
  <c r="F165"/>
  <c r="D179"/>
  <c r="D176"/>
  <c r="D164"/>
  <c r="D86"/>
  <c r="D35"/>
  <c r="G35"/>
  <c r="D33"/>
  <c r="E86"/>
  <c r="D34"/>
  <c r="D19"/>
  <c r="D14"/>
  <c r="G170"/>
  <c r="E26"/>
  <c r="D163"/>
  <c r="E176"/>
  <c r="F201"/>
  <c r="G201"/>
  <c r="E24"/>
  <c r="E164"/>
  <c r="G538"/>
  <c r="F36"/>
  <c r="G36"/>
  <c r="D21"/>
  <c r="D131"/>
  <c r="G131"/>
  <c r="G27"/>
  <c r="E23"/>
  <c r="E21"/>
  <c r="G41"/>
  <c r="G164"/>
  <c r="F176"/>
  <c r="G176"/>
  <c r="G186"/>
  <c r="G196"/>
  <c r="G206"/>
  <c r="F86"/>
  <c r="G86"/>
  <c r="G165"/>
  <c r="G23"/>
  <c r="G71"/>
  <c r="D161"/>
  <c r="D165"/>
  <c r="G59"/>
  <c r="F56"/>
  <c r="G56"/>
  <c r="G96"/>
  <c r="G116"/>
  <c r="G136"/>
  <c r="G156"/>
  <c r="E551"/>
  <c r="G22"/>
  <c r="G162"/>
  <c r="F161"/>
  <c r="G537"/>
  <c r="F536"/>
  <c r="G536"/>
  <c r="E161"/>
  <c r="G88"/>
  <c r="E15"/>
  <c r="G540"/>
  <c r="G545"/>
  <c r="F166"/>
  <c r="G166"/>
  <c r="E537"/>
  <c r="E536"/>
  <c r="F541"/>
  <c r="G541"/>
  <c r="D551"/>
  <c r="G551"/>
  <c r="E36"/>
  <c r="G542"/>
  <c r="D32"/>
  <c r="G178"/>
  <c r="G179"/>
  <c r="G169"/>
  <c r="D9"/>
  <c r="E14"/>
  <c r="G161"/>
  <c r="G32"/>
  <c r="G34"/>
  <c r="E12"/>
  <c r="F25"/>
  <c r="F15"/>
  <c r="G33"/>
  <c r="F24"/>
  <c r="D31"/>
  <c r="G25"/>
  <c r="D20"/>
  <c r="D15"/>
  <c r="E13"/>
  <c r="D10"/>
  <c r="G10"/>
  <c r="G19"/>
  <c r="F14"/>
  <c r="G14"/>
  <c r="F12"/>
  <c r="G15"/>
  <c r="G24"/>
  <c r="F21"/>
  <c r="G21"/>
  <c r="F13"/>
  <c r="G9"/>
  <c r="G20"/>
  <c r="E11"/>
  <c r="G31"/>
  <c r="D18"/>
  <c r="D8"/>
  <c r="G8"/>
  <c r="F11"/>
  <c r="D13"/>
  <c r="G13"/>
  <c r="G18"/>
  <c r="D17"/>
  <c r="D7"/>
  <c r="D6"/>
  <c r="G6"/>
  <c r="G7"/>
  <c r="D16"/>
  <c r="G16"/>
  <c r="D12"/>
  <c r="G17"/>
  <c r="D11"/>
  <c r="G11"/>
  <c r="G12"/>
</calcChain>
</file>

<file path=xl/sharedStrings.xml><?xml version="1.0" encoding="utf-8"?>
<sst xmlns="http://schemas.openxmlformats.org/spreadsheetml/2006/main" count="1200" uniqueCount="459">
  <si>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</si>
  <si>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Площадь сельхозугодий, на которых проведены мелиоративные мероприятия, 0,06 тыс. га</t>
  </si>
  <si>
    <t xml:space="preserve">Количество внесенной известковой муки 0,3 тыс. тонн на площадь известкования 0,1 тыс. га </t>
  </si>
  <si>
    <t>Количество абитуриентов направленных на обучение от Мурманской области не мене 3-х человек ежегодно</t>
  </si>
  <si>
    <t>Разработка ПСД в целях реконструкции водовода на левобережной стороне села Териберка.</t>
  </si>
  <si>
    <t xml:space="preserve">МРСХ МО, Минстрой,         
администрация сельского поселения Тулома Кольского района </t>
  </si>
  <si>
    <t>Подпрограмма 2 "Устойчивое развитие сельских территорий Мурманской области"</t>
  </si>
  <si>
    <t xml:space="preserve">Основное мероприятие 1. Улучшение жилищных условий граждан, проживающих в сельской местности
</t>
  </si>
  <si>
    <t>Осуществление текущего ремонта сибиреязвенных скотомогильников и текущего, капитального ремонта объектов недвижимости</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</si>
  <si>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</si>
  <si>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</si>
  <si>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</si>
  <si>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</si>
  <si>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</si>
  <si>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</si>
  <si>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</si>
  <si>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</si>
  <si>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 xml:space="preserve">Отлов и содержание безнадзорных животных (субвенция бюджетам муниципальных образований) </t>
  </si>
  <si>
    <t>Обеспечение ОМСУ проведения мероприятий по регулированию численности безнадзорных животных</t>
  </si>
  <si>
    <t>Организация осуществления органами местного самоуправления государственных полномочий по отлову и содержанию безнадзорных животных (субвенция бюджетам муниципальных образований)</t>
  </si>
  <si>
    <t>Организация ОМСУ  мероприятий по регулированию численности безнадзорных животных</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</si>
  <si>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</si>
  <si>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t>
  </si>
  <si>
    <t>Субсидия на возмещение части затрат на восстановление внутрихозяйственных мелиоративных систем</t>
  </si>
  <si>
    <t>Субсидия на возмещение части затрат на приобретение известняковой (доломитовой) муки</t>
  </si>
  <si>
    <t>Строительство очистных сооружений (сельхозтоваропроизводитель ГОУСП "Тулома")</t>
  </si>
  <si>
    <t>Грантовая поддержка местных инициатив граждан, проживающих в сельской местности</t>
  </si>
  <si>
    <t>4.</t>
  </si>
  <si>
    <t>4.1.</t>
  </si>
  <si>
    <t>4.1.1.</t>
  </si>
  <si>
    <t xml:space="preserve">Основное мероприятие 1. Организация рыболовства в прибрежной зоне и пресноводных объектах области </t>
  </si>
  <si>
    <t>Подготовка предложений по объемам квот добычи водных биоресурсов для прибрежного рыболовства</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</si>
  <si>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</si>
  <si>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Согласование перечня рыбопромысловых участков Мурманской области и направление его на утверждение в Правительство Мурманской области</t>
  </si>
  <si>
    <t>Осуществление организационного и технического обеспечения деятельности Территориального рыбохозяйственного совета Мурманской области</t>
  </si>
  <si>
    <t>Заключение договоров на доли квот добычи водных биоресурсов для осуществления прибрежного рыболовства и внесение в них изменений</t>
  </si>
  <si>
    <t>Распределение квот добычи водных биоресурсов для осуществления прибрежного рыболовства</t>
  </si>
  <si>
    <t>Выделение пользователям квот (объемов) водных биоресурсов для осуществления промышленного рыболовства в пресноводных объектах области</t>
  </si>
  <si>
    <t xml:space="preserve">Подготовка и предоставление в уполномоченный орган Мурманской области в сфере развития предпринимательства информации о субъектах малого и среднего предпринимательства рыбохозяйственного комплекса Мурманской области-получателях поддержки </t>
  </si>
  <si>
    <t>Подпрограмма 4 «Развитие рыбохозяйственного комплекса»</t>
  </si>
  <si>
    <t>Основное мероприятие 2. Оказание государственной поддержки береговым рыбоперерабатывающим предприятиям региона в закупке сырья и вспомогательных материалов</t>
  </si>
  <si>
    <t>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</si>
  <si>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Подготовка предложений по определению общих допустимых уловов применительно к квотам добычи водных биоресурсов</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</si>
  <si>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</si>
  <si>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</si>
  <si>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</si>
  <si>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4.2.</t>
  </si>
  <si>
    <t>4.2.1.</t>
  </si>
  <si>
    <t>Предоставление субсидии предприятиям, осуществляющим переработку водных биоресурсов, на возмещение части затрат на уплату процентов по кредитным договорам на приобретение сырья и вспомогательных материалов</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</si>
  <si>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</si>
  <si>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4.3.</t>
  </si>
  <si>
    <t>4.3.1.</t>
  </si>
  <si>
    <t>Основное мероприятие 3. Содействие в улучшении инвестиционного климата для субъектов рыбохозяйственного комплекса</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</si>
  <si>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</si>
  <si>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Мониторинг реализации инвестиционных проектов по развитию рыбохозяйственного комплекса на территории Мурманской области</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</si>
  <si>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</si>
  <si>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Обеспечение взаимодействия с хозяйствующими субъектами рыбохозяйственного комплекса по  применению механизмов налогового стимулирования</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</si>
  <si>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</si>
  <si>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 xml:space="preserve">Обеспечение ведения Реестра субъектов малого и среднего предпринимательства рыбохозяйственного комплекса Мурманской области - получателей поддержки </t>
  </si>
  <si>
    <t>Создание и развитие рыбохозяйственного кластера в Мурманской области</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</si>
  <si>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</si>
  <si>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4.3.2.</t>
  </si>
  <si>
    <t>Основное мероприятие 4. Проведение мониторинга состояния рыбопромышленного комплекса</t>
  </si>
  <si>
    <t>Мониторинг цен производителей рыбной продукции Мурманской области</t>
  </si>
  <si>
    <t xml:space="preserve">Мониторинг розничных цен на рыбопродукцию в муниципальных образованиях Мурманской области </t>
  </si>
  <si>
    <t xml:space="preserve">Мониторинг объектов производства (выращивания) и реализации продукции промышленного рыбоводства </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</si>
  <si>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</si>
  <si>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Мониторинг реализации мероприятий, осуществляемых в рыбохозяйственном комплексе региона</t>
  </si>
  <si>
    <t>Мониторинг социально-экономического положения градо- и поселкообразующих организаций рыбохозяйственного комплекса</t>
  </si>
  <si>
    <t>4.4.</t>
  </si>
  <si>
    <t>4.4.1.</t>
  </si>
  <si>
    <t>Основное мероприятие 5. Осуществление государственной поддержки субъектов аквакультуры</t>
  </si>
  <si>
    <t>Предоставление субсидии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</si>
  <si>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</si>
  <si>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</si>
  <si>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Осуществление организационного и технического обеспечения деятельности рабочей группы по развитию аквакультуры Мурманской области</t>
  </si>
  <si>
    <t>4.4.2.</t>
  </si>
  <si>
    <t>Основное мероприятие 6. Осуществление мер по сохранению и пополнению запасов лососевых видов рыб</t>
  </si>
  <si>
    <t xml:space="preserve">Осуществление мероприятий по искусственному воспроизводству ценных видов водных биоресурсов </t>
  </si>
  <si>
    <t>Проведение международных мероприятий по вопросам сохранения и воспроизводства водных биологических ресурсов в СЗФО и Мурманской области</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</si>
  <si>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</si>
  <si>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</si>
  <si>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</si>
  <si>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5.2.</t>
  </si>
  <si>
    <t>5.2.1.</t>
  </si>
  <si>
    <t>Обеспечение реализации государственных функций и предоставления государственных услуг Комитетом по ветеринарии Мурманской области</t>
  </si>
  <si>
    <t>Финансовое обеспечение реализации 16 функций Комитета по ветеринарии МО
 и предоставления 5 государственных услуг, оказываемых Комитетом по ветеринарии МО</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</si>
  <si>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</si>
  <si>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</si>
  <si>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МРСХ МО</t>
  </si>
  <si>
    <t>2.3.</t>
  </si>
  <si>
    <t>Реконструкция водовода на левобережной стороне села Териберка.</t>
  </si>
  <si>
    <t>Минстрой МО, ГОУСП "Тулома"</t>
  </si>
  <si>
    <t>Гранты на развитие семейных животноводческих ферм на базе крестьянских (фермерских) хозяйств</t>
  </si>
  <si>
    <t>МРСХ МО,
администрации сельских муниципальных образований МО</t>
  </si>
  <si>
    <t>МРСХ МО,                    
администрации сельских муниципальных образований МО</t>
  </si>
  <si>
    <t>1.2.</t>
  </si>
  <si>
    <t>1.2.1.</t>
  </si>
  <si>
    <t>1.2.2.</t>
  </si>
  <si>
    <t>МРСХ МО, организации предприятия АПК, КФХ, ЛПХ, кооперативы</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</si>
  <si>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</si>
  <si>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МРСХ МО, Минстрой МО,                   
администрация 
сельского поселения Териберка, Кольского района Мурманской области</t>
  </si>
  <si>
    <t>Регистрация в установленные сроки ветеринарных специалистов, осуществляющих предпринимательскую деятельность</t>
  </si>
  <si>
    <t>Еженедельный сбор данных о текущих ценах на рыбопродукцию в муниципальных образованиях Мурманской области и г. Мурманска, анализ отклонений от средней цены на рыбопродукцию по Мурманской области для включения в информационные материалы о состоянии рыбопромышленного комплекса региона</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</si>
  <si>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</si>
  <si>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Министерство рыбного и сельского хозяйства Мурманской области</t>
  </si>
  <si>
    <t>Минстрой МО</t>
  </si>
  <si>
    <t>МРСХ МО, Комитет по ветеринарии МО,
Минстрой МО, Комитет по культуре и искуству МО, адм. муниципальных образований сельских поселений МО
организации и предприятия АПК,КФХ, ЛПХ, кооперативы</t>
  </si>
  <si>
    <t>МРСХ МО, Минстрой МО, Комитет по культуре и искусству МО,
администрации сельских муниципальных образований МО,
организации АПК</t>
  </si>
  <si>
    <t>МРСХ МО, Минстрой МО, Комитет по культуре и искусству МО,
администрации сельских муниципальных образований МО</t>
  </si>
  <si>
    <t xml:space="preserve">МРСХ МО,   Комитет по культуре и искусству МО, Минстрой МО,                   
администрация муниципального образования сельское поселение Варзуга Терского района </t>
  </si>
  <si>
    <t xml:space="preserve">Основное мероприятие 3. Обеспечение содействия  подготовке квалифицированных кадров для предприятий АПК региона.
</t>
  </si>
  <si>
    <t xml:space="preserve">Проведение комплекса посевных, уборочных работ </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</si>
  <si>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</si>
  <si>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Субсидия на строительство  и покупку жилья гражданам, проживающим в сельской местности и нуждающимся в улучшении жилищных условий</t>
  </si>
  <si>
    <t xml:space="preserve">Возмещение затрат по содержанию племенного маточного поголовья сельскохозяйственных животных (без  крупного рогатого скота)
</t>
  </si>
  <si>
    <t xml:space="preserve">Поддержка производства кормовых культур по перечню, утверждаемому приказом Министерства
 </t>
  </si>
  <si>
    <t xml:space="preserve">Возмещение затрат по содержанию племенного маточного поголовья крупного рогатого скота молочного направления
</t>
  </si>
  <si>
    <t>Таблица 11а</t>
  </si>
  <si>
    <t>Сведения о ходе реализации мероприятий государственной программы «Развитие рыбного и сельского хозяйства, и регулирование рынков сельскохозяйственной продукции, сырья и продовольствия» за 1 полугодие 2017 года</t>
  </si>
  <si>
    <t>Источник</t>
  </si>
  <si>
    <t>Запланировано на отчетный год</t>
  </si>
  <si>
    <t>Кассовое исполнение ГРБС</t>
  </si>
  <si>
    <t>Фактическое исполнение</t>
  </si>
  <si>
    <t>Степень освоения средств, %</t>
  </si>
  <si>
    <t xml:space="preserve">Результаты выполнения мероприятий </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</si>
  <si>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</si>
  <si>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</si>
  <si>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</si>
  <si>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Код ГРБС</t>
  </si>
  <si>
    <t>Причины низкой (менее 20%) степени освоения средств, невыполнения мероприятий</t>
  </si>
  <si>
    <t>Государственная программа «Развитие рыбного и сельского хозяйства, и регулирование рынков сельскохозяйственной продукции, сырья и продовольствия»
По ИОГВ</t>
  </si>
  <si>
    <t>нет</t>
  </si>
  <si>
    <t>частично</t>
  </si>
  <si>
    <t>В соответствии с Положением о Территориальном рыбохозяйственном совете Мурманской области заседания проводятся по мере необходимости, которая в отчетном периоде не установлена</t>
  </si>
  <si>
    <t xml:space="preserve">Обращения заинтересованных пользователей в отчетном периоде не поступали </t>
  </si>
  <si>
    <t>Мероприятия планируется осуществить в  IV квартале</t>
  </si>
  <si>
    <t xml:space="preserve">Мероприятия планируется осуществить в III-IV квартале </t>
  </si>
  <si>
    <t>да</t>
  </si>
  <si>
    <t>Рассмотрены 1223 заявки представителей коренных малочисленных народов Севера на предоставление водных биоресурсов; 1208 представителям саами выделено 375 тонн водных биресурсов (300 тонн трески и 75 тонн пикши)</t>
  </si>
  <si>
    <t>В 1 полугодии 2017 года проведено 80 проверок, из которых 43 - в соответствии с планом, составлено 45 протоколов об административных правонарушениях, общая сумма штрафов составила 268,9 тыс. руб.</t>
  </si>
  <si>
    <t>В 1 полугодии 4 ветеринарных специалиста обратились в Комитет для их  регистрации, которые были зарегистрированы в установленные административным регламентом сроки.</t>
  </si>
  <si>
    <t xml:space="preserve">Проведено 55 ветеринарно-санитарных обследований, выдано 55 актов обследования. Выявлены 4 хозяйствующих субъектов, не соответствующих ветеринарно-санитарным требованиям. </t>
  </si>
  <si>
    <t xml:space="preserve">Выдано 94 разрешений на вывоз (ввоз) за (в) пределы Мурманской области животных, продукции и грузов, подконтрольных государственной ветеринарной службе, что составило 47% от планового значения. Отказано в 18 случаях. </t>
  </si>
  <si>
    <t xml:space="preserve"> Подготовлено и выдано 12 заключений в отношении 89,2 тонн продукции, из которых 6 заключений -  о запрещении использования продукции по назначению (направлено на уничтожение 132 кг, 2080 кг - на обеззараживание).  </t>
  </si>
  <si>
    <t xml:space="preserve">Своевременно согласовано по 32 заявлениям, в 6 случаях отказано. </t>
  </si>
  <si>
    <t xml:space="preserve">На 01.07.2017  Мурманская область являлась эпизоотически благополучным регионом по африканской чуме свиней (закуплены дезинфицирующие, дератизационные средства; комбинезоны одноразовые) </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</si>
  <si>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</si>
  <si>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Осуществлена социальная поддержка 
10 ветеринарным специалистам, работающим в сельских населенных пунктах или поселках городского типа</t>
  </si>
  <si>
    <t>Обеспечена своевременная оплата 36 сотрудникам учреждений проезда и провоза багажа к месту использования отпуска и обратно</t>
  </si>
  <si>
    <t>Проведено: плановых (вынужденных- не проводились) вакцинаций 21,394 тыс.гол.(43,5% от плана), диагностических исследований 14 436 (в том числе отбор проб) (65,5% от плана), лабораторных исследований на особо опасные болезни животных (птиц) и болезни общие для человека и животных (птиц) - 17 736 исследований (57,2% от плана); ветеринарно-санитарных мероприятий - дезинфекция 77 004 кв.м (51,3% от плана); ветеринарно-санитарной экспертизы сырья и продукции животного происхождения на трихинеллез - 4 401 экспертиз (73% от плана);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(отобрано 8 проб при плане-15, по которым проведено 60 исследований, при плане 100); проведено 483 ветеринарных обследований, связанных с содержанием животных (50,3% от плана);     оформлено 831 536 ветеринарных сопроводительных документов при плане - 900 000.</t>
  </si>
  <si>
    <t xml:space="preserve">ГОБВУ "Мурманская облветлаборатория": по результатам конкурсных процедур в конце июня 2017 заключены договоры на текущий ремонт помещений.
 ГОБВУ "Мурманская облСББЖ": подготовлена сметная и проектная документация по ремонту кровли на Кандалакшской ВС и текущему ремонту сибиреязвенного захоронения.  </t>
  </si>
  <si>
    <t xml:space="preserve">ГОБВУ "Мурманская облСББЖ" приобретены средства для осуществления мероприятий в целях профилактики и борьбы с особо опасными заболеваниями животных (вакуумные системы для забора крови, аэрозоль для мечения животных) </t>
  </si>
  <si>
    <t>Посредством мобильного ветеринарного пункта предоставлены ветеринарные услуги в п. Видяево, Островной, Североморск - 3, Верхнетуломский, Гаджиево, Умба, Зеленоборский, Алакуртти, Зареченск</t>
  </si>
  <si>
    <t>Финансовое обеспечение ОМСУ на регулирование численности безнадзорных животных составило 21,1%</t>
  </si>
  <si>
    <t>Финансовое обеспечение ОМСУ на организацию осуществления переданных государственных полномочий по регулированию численности безнадзорных животных составило 26,4 %</t>
  </si>
  <si>
    <t>Проведены проверки 7 ОМСУ при плане 18 (38,8%)</t>
  </si>
  <si>
    <t>Субсидия выплачена по фактичкски предоставленным документам</t>
  </si>
  <si>
    <t>Гранты выплачены по фактически предоставленным документам</t>
  </si>
  <si>
    <t>Субсидия выплачена по фактически предоставленным документам</t>
  </si>
  <si>
    <t>Конкурс и выплата  грантов планируется в третьем квартале</t>
  </si>
  <si>
    <t>В Росрыболовство направлены предложения для разработки стратегии развития морских терминалов в целях привлечения инвестиций (исх. № 01/286-АТ от 31.01.2017).  В Минсельхоз РФ направлены предложения по включению в перечень объектов инвестиций для Северного рыбохозяйственного бассейна (письма от 31.01.2017 № 01/285-АТ), в результате соответствующие нормы, касающиеся траулеров-свежьевиков длиной более 30 метров, включены в проект нормативно-правовых актов</t>
  </si>
  <si>
    <t>Подготовлены материалы по вопросам реализациии инвестиционных проектов в сфере аквакультуры</t>
  </si>
  <si>
    <t>Мероприятие запланировано на III квартал</t>
  </si>
  <si>
    <t xml:space="preserve">Мероприятие планируется к исключению, взаимодействие будет обеспечиваться  в рамках мероприятия 4.3.1 </t>
  </si>
  <si>
    <t>Совместно с Минэконоразвития МО подготовлена и проведена 22-24 марта т.г.  IV Международная конференция «Рыболовство в Арктике: современные вызовы, международные практики, перспективы». На международном уровне представлено более 70 наименований разнообразной продукции, изготовленной по рецептуре мурманских технологов</t>
  </si>
  <si>
    <t xml:space="preserve">Осуществлялся ежедневный сбор данных о текущих ценах на рыбопродукцию провизводиетлей Мурманской области, обеспечен ввод данных в систему мониторинга </t>
  </si>
  <si>
    <t>Осуществлялся еженедельный сбор данных о текущих ценах на рыбопродукцию в муниципальных образованиях Мурманской области и г. Мурманска,  для включения в информационные материалы о состоянии рыбопромышленного комплекса региона (справки направлены в: МЭР МО (подготовка отчета Губернатора МО перед МОД по итогам работы в 2016 г., период 2012-2016 гг; в ББТУ, ФАР, при переписке с предприятиями РХК МО)</t>
  </si>
  <si>
    <t xml:space="preserve">Подготовлена и направлена информация о мероприятиях в сфере рыбохозяйственного комплекса в рамках реализации планов развития региона, Стратегии Арктической Зоны, Стратегии развития СЗФО, Указов Президента, госпрограмм РФ и т.п. </t>
  </si>
  <si>
    <t>частино</t>
  </si>
  <si>
    <t>Заседание рабочей группы запланировано на II полугодие</t>
  </si>
  <si>
    <t>Подготовлено участие руководства области в ознакомительной поездке в Норвегию в апреле 2017 года, в том числе с посещением рыбоводных хозяйств</t>
  </si>
  <si>
    <t>Фактические результаты по данномку мероприятию будут оценены по итогам года.</t>
  </si>
  <si>
    <t xml:space="preserve">Техника будет приобретаться в 3-4 кварталах </t>
  </si>
  <si>
    <t>В 2017 году проведение и финансирование мероприятий не планируется</t>
  </si>
  <si>
    <t>Результат оценивается по итогам года</t>
  </si>
  <si>
    <t>Перечень получатеелй субсидии доведен минсельхозом России 27.03.2017 за № 24/685.</t>
  </si>
  <si>
    <t>Перечень получатеелй субсидии доведен минсельхозом России 27.03.2017 за № 24/685. ООО "Полярная звезда"  в перечне отсустсвует.</t>
  </si>
  <si>
    <t xml:space="preserve">Документов на получение данной субсидии не поступало </t>
  </si>
  <si>
    <t>Конкурс и выплата  грантов планируется во втором квартале</t>
  </si>
  <si>
    <t>Средства из местных бюджетов на реализацию мероприятия  не выделялись</t>
  </si>
  <si>
    <t>Подана заявка  в Вологодскую академию на предоставление 3-х бюджетных мест для абитуриентов Мурмнакой области (работников сельхозпредприятий региона)</t>
  </si>
  <si>
    <t xml:space="preserve"> С 22.04.2016 услуга не предоставляется.  </t>
  </si>
  <si>
    <t>Выплаты согласно фактически представленным документам</t>
  </si>
  <si>
    <t>Обеспечено сопровождение, обновление программного обеспечения учреждений</t>
  </si>
  <si>
    <t>Обеспечено финансирование реализации 16 функций Комитета по ветеринарии МО
 и предоставления 5 государственных услуг, оказываемых Комитетом по ветеринарии МО</t>
  </si>
  <si>
    <t>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</si>
  <si>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Проекты местных инициатив граждан, проживающих в сельской местности не реализовывались</t>
  </si>
  <si>
    <t>Объявление тендора на выбор подрядной организации запланировано на апрель</t>
  </si>
  <si>
    <t>Средства из местного бюджета на реализацию мероприятия  не выделялись</t>
  </si>
  <si>
    <t>1.2.3.</t>
  </si>
  <si>
    <t>1.2.4.</t>
  </si>
  <si>
    <t>1.2.5.</t>
  </si>
  <si>
    <t>1.3.</t>
  </si>
  <si>
    <t>1.3.1.</t>
  </si>
  <si>
    <t>1.3.2.</t>
  </si>
  <si>
    <t>1.3.3.</t>
  </si>
  <si>
    <t>1.3.4.</t>
  </si>
  <si>
    <t>1.3.5.</t>
  </si>
  <si>
    <t>1.3.6.</t>
  </si>
  <si>
    <t>1.3.7.</t>
  </si>
  <si>
    <t>1.3.8.</t>
  </si>
  <si>
    <t>1.4.</t>
  </si>
  <si>
    <t>1.4.1.</t>
  </si>
  <si>
    <t>1.4.2.</t>
  </si>
  <si>
    <t>1.4.3.</t>
  </si>
  <si>
    <t>1.4.4.</t>
  </si>
  <si>
    <t>1.4.5.</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</si>
  <si>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</si>
  <si>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</si>
  <si>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2.2.1.</t>
  </si>
  <si>
    <t>2.2.2.</t>
  </si>
  <si>
    <t>2.2.3.</t>
  </si>
  <si>
    <t>3.1.2.</t>
  </si>
  <si>
    <t>3.1.3.</t>
  </si>
  <si>
    <t>3.1.4.</t>
  </si>
  <si>
    <t>3.1.5.</t>
  </si>
  <si>
    <t>3.1.6.</t>
  </si>
  <si>
    <t>3.1.7.</t>
  </si>
  <si>
    <t>3.2.2.</t>
  </si>
  <si>
    <t>3.2.3.</t>
  </si>
  <si>
    <t>3.2.4.</t>
  </si>
  <si>
    <t>3.3.</t>
  </si>
  <si>
    <t>3.3.1.</t>
  </si>
  <si>
    <t>3.3.2.</t>
  </si>
  <si>
    <t>3.3..3</t>
  </si>
  <si>
    <t>3.3.4.</t>
  </si>
  <si>
    <t>3.4.</t>
  </si>
  <si>
    <t>3.4.1.</t>
  </si>
  <si>
    <t>3.4.2.</t>
  </si>
  <si>
    <t>3.4.3.</t>
  </si>
  <si>
    <t>4.1.2.</t>
  </si>
  <si>
    <t>4.1.3.</t>
  </si>
  <si>
    <t>4.1.4.</t>
  </si>
  <si>
    <t>4.1.5.</t>
  </si>
  <si>
    <t>4.1.6.</t>
  </si>
  <si>
    <t>4.1.7.</t>
  </si>
  <si>
    <t>4.1.8.</t>
  </si>
  <si>
    <t>4.1.9.</t>
  </si>
  <si>
    <t>4.1.10.</t>
  </si>
  <si>
    <t>4.1.11.</t>
  </si>
  <si>
    <t>4.1.12.</t>
  </si>
  <si>
    <t>4.1.13.</t>
  </si>
  <si>
    <t>4.2.2.</t>
  </si>
  <si>
    <t>4.3.3.</t>
  </si>
  <si>
    <t>4.3.4.</t>
  </si>
  <si>
    <t>4.3.5.</t>
  </si>
  <si>
    <t>4.3.6.</t>
  </si>
  <si>
    <t>4.3.7.</t>
  </si>
  <si>
    <t>4.3.8.</t>
  </si>
  <si>
    <t>4.4.3.</t>
  </si>
  <si>
    <t>4.4.4.</t>
  </si>
  <si>
    <t>4.4.5.</t>
  </si>
  <si>
    <t>4.4.6.</t>
  </si>
  <si>
    <t>4.5.</t>
  </si>
  <si>
    <t>4.5.1.</t>
  </si>
  <si>
    <t>4.5.2.</t>
  </si>
  <si>
    <t>4.5.3.</t>
  </si>
  <si>
    <t>4.5.4.</t>
  </si>
  <si>
    <t>4.6.</t>
  </si>
  <si>
    <t>4.6.1.</t>
  </si>
  <si>
    <t>4.6.2.</t>
  </si>
  <si>
    <t>Основное мероприятие 2. Обеспечение реализации государственных функций и оказания государственных услуг в сфере ветеринарии</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</si>
  <si>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</si>
  <si>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</si>
  <si>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r>
      <t xml:space="preserve">Основное мероприятие 4. Регулирование численности безнадзорных животных </t>
    </r>
    <r>
      <rPr>
        <b/>
        <sz val="10"/>
        <rFont val="Times New Roman"/>
        <family val="1"/>
        <charset val="204"/>
      </rPr>
      <t/>
    </r>
  </si>
  <si>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</si>
  <si>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МРСХ МО, рыбодобывающие, рыбоперерабатывающие предприятия, предприятия аквакультуры Мурманской области</t>
  </si>
  <si>
    <t>МРСХ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</si>
  <si>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Подготовка и направление (ежегодно) в федеральный орган исполнительной власти в области рыболовства и бассейновый научно-промысловый совет соответствующих предложений</t>
  </si>
  <si>
    <t>Подготовка информационных и аналитических материалов, организация работы Комиссии по определению границ рыбопромысловых участков Мурманской области; проведение не менее 2 заседаний в год</t>
  </si>
  <si>
    <t>МРСХ МО, ФГБНУ "ПИНРО"</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</si>
  <si>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</si>
  <si>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Подготовка информационных и аналитических материалов, организация работы Территориального рыбохозяйственного совета Мурманской области; проведение не менее 1 заседания в год</t>
  </si>
  <si>
    <t>Рассмотрение документов пользователей. Заключение договора/внесения в него изменений</t>
  </si>
  <si>
    <t>МРСХ МО, рыбодобывающие предприятия Мурманской области</t>
  </si>
  <si>
    <t xml:space="preserve">С 22.04.2016 вступили в силу изменения в региональное законодательство в части отмены обязательств хозяйствующих субъектов получения ветеринарного регистрационного удостоверения. До конца 3 квартала будут внесены изменения в План реализации в части исключения данной услуги. </t>
  </si>
  <si>
    <t xml:space="preserve">Мероприятия запланированы на 3 квартал 2017 </t>
  </si>
  <si>
    <t>ГОБВУ "Мурманская облветлаборатория": 
по результатам конкурсных процедур заключены договоры от 27.06.2017 на поставку оборудования; часть мероприятий запланировано на 3 квартал 2017</t>
  </si>
  <si>
    <t>Часть мероприятий запланировано на 3-4 квартал 2017</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</si>
  <si>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t>
  </si>
  <si>
    <t>В соответсвии с Правилами документы на получение субсидии предоставляются в 4 квартале.</t>
  </si>
  <si>
    <t>В связи  с изменением  федерального законодательство  возникла необходимость внесения изменений в НПА ,что привело к переносу выплаты субсидии на втрое полугодие.</t>
  </si>
  <si>
    <t>В соответсвии с Правилами документы на выпату субсидии предоставляются в Министерство до 01 июля текущего года .Субсидя будет выплачена в 3 квартале.</t>
  </si>
  <si>
    <t>Субсидия выплачена за декабрь-1 квартал ,до 20 июля в Министерство будут предоставлены документы на выплату  субсидии за 2 квартал</t>
  </si>
  <si>
    <t>Субсидия выплачена за 1 квартал по предоставленным документам .</t>
  </si>
  <si>
    <t xml:space="preserve">Выплата субсидии произведена по фактически прдставленным документам </t>
  </si>
  <si>
    <t>Распределение квот добычи водных биоресурсов в соответствии с заключенными договорами на доли квот для осуществления прибрежного рыболовства в объеме не менее 800 тонн</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</si>
  <si>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</si>
  <si>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Проведение не менее 2 конкурсов в год; заключение по итогам конкурсов договоров о предоставлении рыбопромысловых участков</t>
  </si>
  <si>
    <t>МРСХ МО, рыбодобывающие предприятия Мурманской области, представители коренных малочисленных народов Севера (саами) и их общины</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</si>
  <si>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</si>
  <si>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</si>
  <si>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Подготовка информационных и аналитических материалов, организация работы Комиссии по регулированию добычи анадромных видов рыб в Мурманской области;  проведение не менее 1 заседания в год</t>
  </si>
  <si>
    <t>1. Количество сформированных рыбопромысловых участков (нарастающим итогом). 
2.Протяженность береговой полосы водных объектов рыбохозяйственного значения, на которой выполнены рыбохозяйственные мероприятия (нарастающим итогом). 
3. Площадь акватории водных объектов рыбохозяйственного значения, на которой выполнены рыбохозяйственные мероприятия (нарастающим итогом).  4. Объем выделенных водных биоресурсов  для прибрежного, промышленного рыболовства в пресноводных объектах, любительского и спортивного рыболовства, традиционного рыболовства КМНС в Мурманской области</t>
  </si>
  <si>
    <t>Мероприятие планируется осуществить в III квартале</t>
  </si>
  <si>
    <t xml:space="preserve">27.02.2017 проведено заседание Комиссии по определению границ рыбопромысловых участков Мурманской области (РПУ), на котором  не согласованы границы 1 РПУ, согласованы границы 3 РПУ, согласовано исключение из Перечня рыбопромысловых участков Мурманской области 11 РПУ.
31.05.2017 проведено заседание Комиссии по определению границ РПУ Мурманской области, на котором  не согласованы границы 3 РПУ, согласовано уточнение границ 1 РПУ, согласовано уточнение вида использования 173 РПУ, согласовано исключение из Перечня рыбопромысловых участков Мурманской области 68 РПУ. </t>
  </si>
  <si>
    <t>Реализация мероприятия продолжится в течение года согласно поступающим заявлениям заинтересованных лиц</t>
  </si>
  <si>
    <t>Направлены на согласование в Федеральное агенство по рыболовству материалы заседания Комиссии по определению границ рыбопромысловых участков Мурманской области, состоявшегося 27.02.2017.
На основани согласованных Росрыболовством материалов  подготовлен проект нормативно-правового акта Правительства Мурманской области об утверждении границ рыбопромысловых участков (Постановление Правительства Мурманской области от 19.04.2017 N 214-ПП "О внесении изменений в Перечень рыбопромысловых участков Мурманской области")</t>
  </si>
  <si>
    <t xml:space="preserve">Реализация мероприятия продолжится в течение года </t>
  </si>
  <si>
    <t xml:space="preserve">Посевные площади кормовых культур под урожай 2017 года при плане 6300 га по данным Мурманстат составили 5813 га. </t>
  </si>
  <si>
    <t xml:space="preserve">Денежные средства освоены полностью. Уточненная посевная площадь будет представлена Мурманстатом в IV квартале </t>
  </si>
  <si>
    <t xml:space="preserve">Закупка, размещенная в апреле 2017 года была отменена. Повторно закупка размещена 18.05.2017 г. </t>
  </si>
  <si>
    <t xml:space="preserve">Рассмотрены заявки 10 пользователей на предоставление водных биоресурсов для осуществления промышленного рыболовства; выделенный  объем добычи водных биоресурсов составил 56,8 тонн </t>
  </si>
  <si>
    <t>В целях предоставления в пользование рыбопромысловых участков (РПУ) для осуществления промышленного рыболовства в пресноводных объектах:
- 16.01.2017 организован конкурс; по итогам конкурса выявлен победитель и заключен 1 договор о предоставлении РПУ;
-29.06.2017 организован конкурс, процедура вскрытия конвертов с заявками назначена на 03.08.2017.
В целях предоставления в пользование РПУ для осуществления рыболовства в целях обеспечения традиционного образа жизни и осуществления традиционной хозяйственной деятельности саами 26.05.2017 организован конкурс, процедура вскрытия конвертов с заявками назначена на 26.07.2017</t>
  </si>
  <si>
    <t>Окончание конкурсных процедур будет завершено в III квартале</t>
  </si>
  <si>
    <t xml:space="preserve">Рассмотрены заявки 7 пользователей на предоставление водных биоресурсов для организации любительского и спортивного рыболовства; выделенный  объем добычи водных биоресурсов составил 56,44 тонн </t>
  </si>
  <si>
    <t>Реализация мероприятий продолжится в течение года согласно поступающим заявлениям заинтересованных лиц</t>
  </si>
  <si>
    <t>Проведено 1 заседание Комиссии по регулированию добычи (вылова) анадромных видов рыб в Мурманской области. Комиссией выделено 62,108 тонны семги для организации любительского и спортивного рыболовства; 26,265  тонны семги для прибрежного рыболовства и промышленного рыболовства в пресноводных объектах; 1,0  тонна семги для традиционного рыболовства представителям коренного малочисленного народа Севера</t>
  </si>
  <si>
    <t>Число кредитных договоров рыбоперерабатывающих организаций, по которым предоставлена субсидия</t>
  </si>
  <si>
    <t>Подготовлен и находится на согласовании проект новой редакции Правил субсидирования</t>
  </si>
  <si>
    <t>В связи с наличием задолженности по налогам и сборам у организаций, имеющих право на получение субсидии, выплаты в отчетном периоде не производились</t>
  </si>
  <si>
    <t>Осуществлена проверка соблюдения условий, целей и порядка субсидирования по 4 кредитным договорам, поступившим от трех организаций. Кредитные договоры приняты к субсидировани</t>
  </si>
  <si>
    <t>Доля организаций рыбохозяйственного комплекса, в отношении которых организовано взаимодействие, направленное на использование механизмов государственной поддержки инвестиционной деятельности и региональных налоговых льгот, в общем количестве организаций рыбохозяйственного комплекса</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</si>
  <si>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составит не менее 60 %</t>
  </si>
  <si>
    <t>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 и о потребности в кадрах организаций, реализующих (планирующих реализовывать) инвестиционные проекты. Информация направлена в Минобрнауки МО (исх. от 16.03.2017 № 13-02/685-АИ; от 27.06.2017 № 13-02/1666-МГ), в Комитет по труду и занятости населения МО (исх. от 20.03.2017 № 13-02/706-МГ; от 05.07.2017 № 13-02/1719-МГ)</t>
  </si>
  <si>
    <t>В Минпром МО предоставлен доклад об эффективности господдержки субъектов малого и среднего предпринимательства за 2016 год. Предоставлены сведения по организации, относящейся к субъектам малого предпринимательства, получившей субсидию в отчетный период</t>
  </si>
  <si>
    <t>Реализация мероприятия продолжится в течение года</t>
  </si>
  <si>
    <t xml:space="preserve">Осуществляются консультации с организациями рыбохозяйственного комплекса региона на предмет вхождения в формируемый рыбохозяйственный кластер. 
Министерством направлено обращение в Центр кластерного развития Мурманской области (исх. от 17.04.2017 № 13-02/997-АИ)  по вопросу поддержки кластерных инициатив предприятий рыбохозяйственного комплекса региона. В настоящее время прорабатывается вопрос механизмов взаимодействия с Центром кластерного развития Мурманской области по вопросу формирования рыбохозяйственного кластера
</t>
  </si>
  <si>
    <t>1. Число действующих субъектов аквакультуры, охваченных мониторингом показателей объема производства и реализации продукции. 2. Доля организаций рыбохозяйственного комплекса, в отношении которых организовано взаимодействие, направленное на использование механизмов государственной поддержки инвестиционной деятельности и региональных налоговых льгот, в общем количестве организаций рыбохозяйственного комплекса</t>
  </si>
  <si>
    <t xml:space="preserve">Осуществлен сбор, анализ и обобщение сведений организаций аквакультуры Мурманской области за 2016 год, I квартал и I полугодие т.г. о производстве (выращивании) и реализации продукции промышленного рыбоводства. Информация  введена в систему государственного информационного обеспечения в сфере сельского хозяйства в части рыбоводства (ИС ПК ГП)    </t>
  </si>
  <si>
    <t xml:space="preserve">Подготовлен и своевременно представлен в уполномоченный орган государственной власти Мурманской области в сфере прогнозирования обоснованный прогноз развития рыбохозяйственного комплекса на 2018-2020 годы </t>
  </si>
  <si>
    <t>Осуществлен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 рыбохозяйственного комплекса за 2016 год и I квартал т.г.</t>
  </si>
  <si>
    <t>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4. Объем производства продукции товарной аквакультуры.</t>
  </si>
  <si>
    <t>Подготовлена и утверждена новая редакция Правил субсидирования (ППМО от 15.02.2017 № 77-ПП). Подписано соглашение с Росрыболовством о предоставлении субсидии из федерального бюджета (от 21.02.2017 № 076-08-059). Предоставлена сбсидия двум рыбоводным организациям</t>
  </si>
  <si>
    <t>Проверены документы, предоставленные одним предприятием, на предмет соблюдения условий, целей и порядка субсидирования. Проверены расчеты размера субидии по двум организациям</t>
  </si>
  <si>
    <t xml:space="preserve">Подготовлено и  21.02.2017 проведено заседание комиссии, на котором рассмотрены проекты границ 2 рыбоводных участков. Границы участков утверждены приказом МРСХ МО от 22.02.2017 № 27.
Подготовлено и 03.05.2017 проведено заседание комиссии, на котором рассмотрены проекты 3 рыбоводных участков. По итогам рассмотрения приняты решения: проект границ 1 участка перенести для рассмотрения на следующее заседание, 2 проекта границ не согласовывать. </t>
  </si>
  <si>
    <t>Объем выпуска ценных видов водных биоресурсов в естественные водоемы</t>
  </si>
  <si>
    <t>В соответствии с утвержденным государственным заданием произведен выпуск годовиков атлантического лосося (семги) генерации 2015 года в объеме 0,561 млн. шт. в р. Умба бассейн Белого моря. Произведено мечение лососевых видов рыб в количестве 561,0 тыс.шт.</t>
  </si>
  <si>
    <t>Работы по отсадке производителей водных биоресурсов, отбору половых продуктов, закладке икры, выращиванию молоди рыб генерации 2016 года будут осуществляться в III-IV квартале</t>
  </si>
  <si>
    <t xml:space="preserve">Реализация мероприятий продолжится в течение года </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</si>
  <si>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</si>
  <si>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МРСХ МО, представители коренных малочисленных народов Севера (саами) и их общины</t>
  </si>
  <si>
    <t>МРСХ МО, рыбоперерабатывающие предприятия Мурманской области</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</si>
  <si>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</si>
  <si>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</si>
  <si>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 xml:space="preserve">МРСХ МО, предприятия рыбохозяйственного комплекса Мурманской области </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</si>
  <si>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</si>
  <si>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 xml:space="preserve">Количество рыбохозяйственных организаций, получивших поддержку в форме региональных налоговых льгот составит не менее 6 организаций </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</si>
  <si>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</si>
  <si>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Продвижение на рынке продукции рыбной промышленности области, развитие рыбохозяйственного кластера</t>
  </si>
  <si>
    <t>МРСХ МО, предприятия рыбохозяйственного комплекса Мурманской области и их некоммерческие объединения</t>
  </si>
  <si>
    <t>Ежедневный 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</si>
  <si>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Ежеквартальная подготовка и ввод сведений в систему государственного информационного обеспечения в сфере сельского хозяйства в части рыбоводства</t>
  </si>
  <si>
    <t>Проведение очистки водных объектов рыбохозяйственного значения от брошенных орудий добычи на площади акватории не менее 8 кв.км в год; проведение очистки береговой полосы водных объектов рыбохозяйственного значения от мусора, протяженностью не менее 10 км в год</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</si>
  <si>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</si>
  <si>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</si>
  <si>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</si>
  <si>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МРСХ МО, предприятия аквакультуры Мурманской области</t>
  </si>
  <si>
    <t xml:space="preserve">Предоставление государственной финансовой поддержки в форме субсидии не менее 2 предприятиям аквакультуры региона </t>
  </si>
  <si>
    <t xml:space="preserve">Рассмотрение документов, предоставленных предприятиями аквакультуры, на предмет соблюдения условий, целей и порядка субсидирования </t>
  </si>
  <si>
    <t>Подготовка информационных и аналитических материалов, организация работы Комиссии по определению границ рыбоводных участков Мурманской области; проведение не менее 1 заседания в год</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</si>
  <si>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</si>
  <si>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 xml:space="preserve">МРСХ МО, научные организации, предприятия аквакультуры </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</si>
  <si>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</si>
  <si>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МРСХ МО, ФГБУ "Мурманрыбвод"</t>
  </si>
  <si>
    <t>Организация работы по направлению на обучение граждан в целях подготовки квалифицированных кадров для предприятий АПК региона</t>
  </si>
  <si>
    <t>2.2.4.</t>
  </si>
  <si>
    <t>2.3.1.</t>
  </si>
  <si>
    <t>Строительство сельского дома культуры в селе Варзуга</t>
  </si>
  <si>
    <t>Строительство поля с искусственным покрытием для мини-футбола  в селе Тулома.</t>
  </si>
  <si>
    <t>МРСХ МО,             
предприятия АПК</t>
  </si>
  <si>
    <t xml:space="preserve">Обмен опытом  с предприятиями аквакультуры и научными организациями Северо-Запада России и скандинавских стран; проведение не менее 2 мероприятий в год </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</si>
  <si>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</si>
  <si>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</si>
  <si>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 xml:space="preserve"> № п/п</t>
  </si>
  <si>
    <t>Государственная программа, подпрограмма, основное мероприятие, мероприятие</t>
  </si>
  <si>
    <t>Объемы и источники финансирования (тыс. руб.)</t>
  </si>
  <si>
    <t>Соисполнители, участники, исполнители</t>
  </si>
  <si>
    <t>Всего</t>
  </si>
  <si>
    <t>ОБ</t>
  </si>
  <si>
    <t>ФБ</t>
  </si>
  <si>
    <t>МБ</t>
  </si>
  <si>
    <t>ВБС</t>
  </si>
  <si>
    <t>1.</t>
  </si>
  <si>
    <t xml:space="preserve">Подпрограмма 1 "Развитие агропромышленного комплекса"
</t>
  </si>
  <si>
    <t>МРСХ МО, организации АПК</t>
  </si>
  <si>
    <t>МРСХ МО, предприятия АПК, кооперативы</t>
  </si>
  <si>
    <t>МРСХ МО, предприятия АПК</t>
  </si>
  <si>
    <t>МРСХ МО, КФХ, ЛПХ</t>
  </si>
  <si>
    <t xml:space="preserve">Строительство сельского дома культуры в селе Варзуга на 200 мест, ввод в эксплуатацию в 2019 году </t>
  </si>
  <si>
    <t>Разработка ПСД в 2017 году в целях строительство поля с искусственным покрытием для мини-футбола  в селе Тулома, получение положительного заключения государственной экспертизы в 2018 году</t>
  </si>
  <si>
    <t>1.1.1.</t>
  </si>
  <si>
    <t xml:space="preserve">Основное мероприятие. 1. Модернизация производства в агропромышленном комплексе
</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</si>
  <si>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</si>
  <si>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</si>
  <si>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</si>
  <si>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Стимулирование обновления сельскохозяйственными товаропроизводителями парка техники и оборудования.</t>
  </si>
  <si>
    <t>1.1.2.</t>
  </si>
  <si>
    <t xml:space="preserve">Основное мероприятие 2. Развитие растениеводства (кормопроизводства)
</t>
  </si>
  <si>
    <t>Субсидия на возмещение части затрат на приобретение средств химизации (минеральных удобрений)</t>
  </si>
  <si>
    <t>Ежегодное внесение минеральных удобрений не менее 0,2 тыс. тонн действующего вещества</t>
  </si>
  <si>
    <t>Субсидия на возмещение части затрат на приобретение семян с учетом доставки в районы Крайнего Севера и приравненные к ним местности</t>
  </si>
  <si>
    <t>Субсидия на оказание несвязанной поддержки сельскохозяйственным товаропроизводителям в области растениеводства</t>
  </si>
  <si>
    <t>1.1.3.</t>
  </si>
  <si>
    <t xml:space="preserve">Основное мероприятие 3. Развитие животноводства, переработки и реализации продукции животноводства 
</t>
  </si>
  <si>
    <t>Субсидия на поддержку племенного животноводства</t>
  </si>
  <si>
    <t>Субсидия на поддержку племенного крупного рогатого скота молочного направления</t>
  </si>
  <si>
    <t>Субсидия на 1 килограмм реализованного и (или) отгруженного на собственную переработку молока</t>
  </si>
  <si>
    <t>Субсидия на возмещение части затрат по наращиванию поголовья северных оленей</t>
  </si>
  <si>
    <t>Ежегодное сохранение поголовья северных оленей в сельскохозяйственных организациях, КФХ и ИП на уровне не менее предыдущего периода</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</si>
  <si>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</si>
  <si>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 xml:space="preserve">Стимулирование производства и реализации на территории Мурманской области продукции животноводства </t>
  </si>
  <si>
    <t xml:space="preserve">Сохранение поголовья коров в субсидируемых хозяйствах на уровне предыдущего периода </t>
  </si>
  <si>
    <t>Субсидия на поддержку звероводства</t>
  </si>
  <si>
    <t>Сохранение делового выхода молодняка пушных зверей не менее 3060 голов в год</t>
  </si>
  <si>
    <t xml:space="preserve">Субсидия на возмещение части затрат, связанных с приобретением комбикормов для производства мяса свиней и мяса птицы (бройлера),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 </t>
  </si>
  <si>
    <t>1.1.4.</t>
  </si>
  <si>
    <t xml:space="preserve">Основное мероприятие 4. Поддержка малых форм хозяйствования 
</t>
  </si>
  <si>
    <t>Субсидия на компенсацию части затрат на приобретение молодняка крупного рогатого скота для откорма</t>
  </si>
  <si>
    <t>Стимулирование увеличения поголовья крупного рогатого скота в крестьянских (фермерских) хозяйствах</t>
  </si>
  <si>
    <t>Субсидия на возмещение части процентной ставки по долгосрочным, среднесрочным и краткосрочным кредитам, взятым малыми формами хозяйствования</t>
  </si>
  <si>
    <t>Гранты на создание и развитие крестьянских (фермерских) хозяйств и (или) единовременная помощь на бытовое обустройство</t>
  </si>
  <si>
    <t>Стимулирование создания новых КФХ</t>
  </si>
  <si>
    <t>Субсидия на продукцию животноводства  крестьянским (фермерским) хозяйствам, индивидуальным предпринимателям, осуществляющим производство сельскохозяйственной продукции</t>
  </si>
  <si>
    <t>Стимулирование и сохранение производства субсидируемой продукции животноводства</t>
  </si>
  <si>
    <t>Стимулирование создания и развития семейных животноводческих ферм</t>
  </si>
  <si>
    <t>2.</t>
  </si>
  <si>
    <t>2.1.</t>
  </si>
  <si>
    <t>2.1.1.</t>
  </si>
  <si>
    <t>Общая площадь построенного (приобретенного) жилья не менее 72 кв.м ежегодно</t>
  </si>
  <si>
    <t>3.</t>
  </si>
  <si>
    <t>Подпрограмма 3 "Развитие государственной ветеринарной службы Мурманской области"</t>
  </si>
  <si>
    <t>Комитет по ветеринарии МО</t>
  </si>
  <si>
    <t>3.1.</t>
  </si>
  <si>
    <t>3.1.1.</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</si>
  <si>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</si>
  <si>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</si>
  <si>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МРСХ МО, предприятия и организации АПК, КФХ, кооперативы</t>
  </si>
  <si>
    <t>МРСХ МО,  предприятия АПК, КФХ, кооперативы</t>
  </si>
  <si>
    <t>МРСХ МО, предприятия АПК, КФХ, кооперативы</t>
  </si>
  <si>
    <t>МРСХ МО, КФХ</t>
  </si>
  <si>
    <t>Реализация 9 единиц проектов местных инициатив граждан, проживающих в сельской местности, получивших грантовую поддержку.</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</si>
  <si>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</si>
  <si>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 xml:space="preserve">Осуществление рыбохозяйственных мероприятий в целях сохранения водных биологических ресурсов </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</si>
  <si>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</si>
  <si>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Наличие в 2017 году подписанного соглашения об участии субъектов хозяйственной деятельности в рыбохозяйственном кластере.
Утверждение и реализация плана развития рыбохозяйственного кластера.</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</si>
  <si>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</si>
  <si>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</si>
  <si>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</si>
  <si>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Регистрация объектов, подконтрольных государственной ветеринарной службе Мурманской области</t>
  </si>
  <si>
    <t xml:space="preserve">Ведение (актуализация) реестра объектов, подконтрольных государственной ветеринарной службе Мурманской области </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</si>
  <si>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</si>
  <si>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</si>
  <si>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</si>
  <si>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</si>
  <si>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</si>
  <si>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</si>
  <si>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3.2.</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</si>
  <si>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</si>
  <si>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</si>
  <si>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</si>
  <si>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</si>
  <si>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Осуществление социальной поддержки ветеринарных специалистов, работающих в сельских населенных пунктах или поселках городского типа</t>
  </si>
  <si>
    <t xml:space="preserve">Сельскохозяйственными товаропроизводителями области закуплено 614,46 т семян яровых и 20 тонн семян озимых культур. При плане 2600 га весенний сев проведен на площади 2443 га. Кроме того, посеяно 62 га подпокровных многолетних трав. Сев озимых культур запланирован на площади 100 га. </t>
  </si>
  <si>
    <t>Закуплено и внесено минеральных удобрений 0,19 тыс. тонн д.в.</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</si>
  <si>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</si>
  <si>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</si>
  <si>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Субсидия на финансовое обеспечение выполнения государственного задания</t>
  </si>
</sst>
</file>

<file path=xl/styles.xml><?xml version="1.0" encoding="utf-8"?>
<styleSheet xmlns="http://schemas.openxmlformats.org/spreadsheetml/2006/main">
  <numFmts count="2">
    <numFmt numFmtId="164" formatCode="#,##0.0"/>
    <numFmt numFmtId="165" formatCode="0.0"/>
  </numFmts>
  <fonts count="16">
    <font>
      <sz val="10"/>
      <name val="Arial Cyr"/>
      <charset val="204"/>
    </font>
    <font>
      <sz val="10"/>
      <name val="Times New Roman"/>
      <family val="1"/>
      <charset val="204"/>
    </font>
    <font>
      <sz val="14"/>
      <name val="Times New Roman"/>
      <family val="1"/>
      <charset val="204"/>
    </font>
    <font>
      <sz val="12"/>
      <name val="Times New Roman"/>
      <family val="1"/>
      <charset val="204"/>
    </font>
    <font>
      <sz val="11"/>
      <name val="Times New Roman"/>
      <family val="1"/>
      <charset val="204"/>
    </font>
    <font>
      <sz val="11"/>
      <name val="Calibri"/>
      <family val="2"/>
      <charset val="204"/>
    </font>
    <font>
      <sz val="10"/>
      <name val="Calibri"/>
      <family val="2"/>
      <charset val="204"/>
    </font>
    <font>
      <sz val="11"/>
      <color indexed="8"/>
      <name val="Calibri"/>
      <family val="2"/>
      <charset val="204"/>
    </font>
    <font>
      <sz val="8"/>
      <name val="Arial Cyr"/>
      <charset val="204"/>
    </font>
    <font>
      <b/>
      <sz val="10"/>
      <name val="Times New Roman"/>
      <family val="1"/>
      <charset val="204"/>
    </font>
    <font>
      <sz val="8"/>
      <name val="Times New Roman"/>
      <family val="1"/>
      <charset val="204"/>
    </font>
    <font>
      <sz val="9"/>
      <name val="Times New Roman"/>
      <family val="1"/>
      <charset val="204"/>
    </font>
    <font>
      <sz val="10"/>
      <color indexed="10"/>
      <name val="Times New Roman"/>
      <family val="1"/>
      <charset val="204"/>
    </font>
    <font>
      <sz val="9"/>
      <name val="Arial Cyr"/>
      <charset val="204"/>
    </font>
    <font>
      <sz val="10"/>
      <name val="Cambria"/>
      <family val="1"/>
      <charset val="204"/>
    </font>
    <font>
      <strike/>
      <sz val="10"/>
      <name val="Cambria"/>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162">
    <xf numFmtId="0" fontId="0" fillId="0" borderId="0" xfId="0"/>
    <xf numFmtId="0" fontId="1" fillId="0" borderId="0" xfId="0" applyNumberFormat="1" applyFont="1" applyFill="1" applyAlignment="1">
      <alignment horizontal="center"/>
    </xf>
    <xf numFmtId="164" fontId="3" fillId="0" borderId="0" xfId="0" applyNumberFormat="1" applyFont="1" applyFill="1"/>
    <xf numFmtId="0" fontId="1" fillId="0" borderId="0" xfId="0" applyFont="1" applyFill="1"/>
    <xf numFmtId="0" fontId="5" fillId="0" borderId="0" xfId="0" applyFont="1" applyFill="1"/>
    <xf numFmtId="0" fontId="6" fillId="0" borderId="0" xfId="0" applyNumberFormat="1" applyFont="1" applyFill="1" applyAlignment="1">
      <alignment horizontal="center"/>
    </xf>
    <xf numFmtId="0" fontId="6" fillId="0" borderId="0" xfId="0" applyFont="1" applyFill="1"/>
    <xf numFmtId="16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3" fillId="0" borderId="0" xfId="0" applyNumberFormat="1" applyFont="1" applyFill="1"/>
    <xf numFmtId="1" fontId="3" fillId="0" borderId="0" xfId="0" applyNumberFormat="1" applyFont="1" applyFill="1" applyAlignment="1">
      <alignment horizontal="center"/>
    </xf>
    <xf numFmtId="1" fontId="3" fillId="0" borderId="1" xfId="0" applyNumberFormat="1" applyFont="1" applyFill="1" applyBorder="1" applyAlignment="1">
      <alignment horizontal="center" vertical="center" wrapText="1"/>
    </xf>
    <xf numFmtId="0" fontId="1" fillId="0" borderId="0" xfId="0" applyFont="1" applyFill="1" applyAlignment="1">
      <alignment horizontal="left"/>
    </xf>
    <xf numFmtId="1" fontId="3" fillId="0" borderId="1" xfId="1" applyNumberFormat="1" applyFont="1" applyFill="1" applyBorder="1" applyAlignment="1">
      <alignment horizontal="center" vertical="center" wrapText="1"/>
    </xf>
    <xf numFmtId="0" fontId="0" fillId="0" borderId="0" xfId="0" applyFill="1"/>
    <xf numFmtId="0" fontId="1" fillId="0" borderId="0" xfId="0" applyFont="1" applyFill="1" applyAlignment="1">
      <alignment horizontal="left" vertical="center"/>
    </xf>
    <xf numFmtId="0" fontId="0" fillId="0" borderId="0" xfId="0" applyFont="1" applyFill="1"/>
    <xf numFmtId="164" fontId="1" fillId="0" borderId="1" xfId="0"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xf>
    <xf numFmtId="4" fontId="4" fillId="0" borderId="1" xfId="0" applyNumberFormat="1" applyFont="1" applyFill="1" applyBorder="1" applyAlignment="1">
      <alignment horizontal="center" vertical="center"/>
    </xf>
    <xf numFmtId="4" fontId="4" fillId="0" borderId="1" xfId="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1" fillId="0" borderId="3" xfId="1" applyNumberFormat="1" applyFont="1" applyFill="1" applyBorder="1" applyAlignment="1">
      <alignment horizontal="center" vertical="center" wrapText="1"/>
    </xf>
    <xf numFmtId="0" fontId="1" fillId="0" borderId="2" xfId="1" applyNumberFormat="1" applyFont="1" applyFill="1" applyBorder="1" applyAlignment="1">
      <alignment horizontal="center" vertical="center" wrapText="1"/>
    </xf>
    <xf numFmtId="0" fontId="1" fillId="0" borderId="7" xfId="1"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49" fontId="1" fillId="0" borderId="3" xfId="1" applyNumberFormat="1" applyFont="1" applyFill="1" applyBorder="1" applyAlignment="1">
      <alignment horizontal="center" vertical="center" wrapText="1"/>
    </xf>
    <xf numFmtId="49" fontId="1" fillId="0" borderId="2" xfId="1" applyNumberFormat="1" applyFont="1" applyFill="1" applyBorder="1" applyAlignment="1">
      <alignment horizontal="center" vertical="center" wrapText="1"/>
    </xf>
    <xf numFmtId="49" fontId="1" fillId="0" borderId="7" xfId="1"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1" applyNumberFormat="1" applyFont="1" applyFill="1" applyBorder="1" applyAlignment="1">
      <alignment horizontal="left" vertical="center" wrapText="1"/>
    </xf>
    <xf numFmtId="0" fontId="1" fillId="0" borderId="2" xfId="1" applyNumberFormat="1" applyFont="1" applyFill="1" applyBorder="1" applyAlignment="1">
      <alignment horizontal="left" vertical="center" wrapText="1"/>
    </xf>
    <xf numFmtId="0" fontId="1" fillId="0" borderId="7" xfId="1" applyNumberFormat="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3" xfId="1" applyFont="1" applyFill="1" applyBorder="1" applyAlignment="1">
      <alignment horizontal="center" vertical="top" wrapText="1"/>
    </xf>
    <xf numFmtId="0" fontId="0" fillId="0" borderId="2" xfId="0" applyFill="1" applyBorder="1" applyAlignment="1">
      <alignment horizontal="center" vertical="top" wrapText="1"/>
    </xf>
    <xf numFmtId="0" fontId="0" fillId="0" borderId="7" xfId="0" applyFill="1" applyBorder="1" applyAlignment="1">
      <alignment horizontal="center" vertical="top" wrapText="1"/>
    </xf>
    <xf numFmtId="14" fontId="1" fillId="0" borderId="3" xfId="1" applyNumberFormat="1" applyFont="1" applyFill="1" applyBorder="1" applyAlignment="1">
      <alignment horizontal="center" vertical="center" wrapText="1"/>
    </xf>
    <xf numFmtId="14" fontId="1" fillId="0" borderId="2" xfId="1" applyNumberFormat="1" applyFont="1" applyFill="1" applyBorder="1" applyAlignment="1">
      <alignment horizontal="center" vertical="center" wrapText="1"/>
    </xf>
    <xf numFmtId="14" fontId="1" fillId="0" borderId="7" xfId="1"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2"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1"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7" xfId="0" applyFont="1" applyFill="1" applyBorder="1" applyAlignment="1">
      <alignment horizontal="center" vertical="top" wrapText="1"/>
    </xf>
    <xf numFmtId="0" fontId="1" fillId="0" borderId="3" xfId="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1" fillId="0" borderId="4" xfId="1"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1" fillId="0" borderId="3" xfId="1" applyNumberFormat="1" applyFont="1" applyFill="1" applyBorder="1" applyAlignment="1">
      <alignment horizontal="left" vertical="top" wrapText="1"/>
    </xf>
    <xf numFmtId="0" fontId="1" fillId="0" borderId="2" xfId="1" applyNumberFormat="1" applyFont="1" applyFill="1" applyBorder="1" applyAlignment="1">
      <alignment horizontal="left" vertical="top" wrapText="1"/>
    </xf>
    <xf numFmtId="0" fontId="1" fillId="0" borderId="7" xfId="1" applyNumberFormat="1" applyFont="1" applyFill="1" applyBorder="1" applyAlignment="1">
      <alignment horizontal="left" vertical="top" wrapText="1"/>
    </xf>
    <xf numFmtId="0" fontId="9" fillId="0" borderId="3"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16" fontId="1" fillId="0" borderId="3" xfId="0" applyNumberFormat="1" applyFont="1" applyFill="1" applyBorder="1" applyAlignment="1">
      <alignment horizontal="center" vertical="center" wrapText="1"/>
    </xf>
    <xf numFmtId="16" fontId="1" fillId="0" borderId="2" xfId="0" applyNumberFormat="1" applyFont="1" applyFill="1" applyBorder="1" applyAlignment="1">
      <alignment horizontal="center" vertical="center" wrapText="1"/>
    </xf>
    <xf numFmtId="0" fontId="9" fillId="0" borderId="3"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7" xfId="1" applyFont="1" applyFill="1" applyBorder="1" applyAlignment="1">
      <alignment horizontal="left" vertical="center" wrapText="1"/>
    </xf>
    <xf numFmtId="165" fontId="1" fillId="0" borderId="4" xfId="0" applyNumberFormat="1" applyFont="1" applyFill="1" applyBorder="1" applyAlignment="1">
      <alignment horizontal="center" vertical="center" wrapText="1"/>
    </xf>
    <xf numFmtId="16" fontId="1" fillId="0" borderId="7"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7" xfId="0" applyFont="1" applyFill="1" applyBorder="1" applyAlignment="1">
      <alignment horizontal="left" vertical="top" wrapText="1"/>
    </xf>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5" fillId="0" borderId="3" xfId="0" applyFont="1" applyFill="1" applyBorder="1" applyAlignment="1"/>
    <xf numFmtId="0" fontId="5" fillId="0" borderId="2" xfId="0" applyFont="1" applyFill="1" applyBorder="1" applyAlignment="1"/>
    <xf numFmtId="0" fontId="5" fillId="0" borderId="7" xfId="0" applyFont="1" applyFill="1" applyBorder="1" applyAlignment="1"/>
    <xf numFmtId="0" fontId="2" fillId="0" borderId="0" xfId="0" applyNumberFormat="1" applyFont="1" applyFill="1" applyAlignment="1">
      <alignment horizontal="center" wrapText="1"/>
    </xf>
    <xf numFmtId="0" fontId="0" fillId="0" borderId="0" xfId="0" applyAlignment="1">
      <alignment horizont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164" fontId="3" fillId="0" borderId="3" xfId="0" applyNumberFormat="1" applyFont="1" applyFill="1" applyBorder="1" applyAlignment="1">
      <alignment horizontal="center" vertical="top" wrapText="1"/>
    </xf>
    <xf numFmtId="164" fontId="3" fillId="0" borderId="7" xfId="0" applyNumberFormat="1" applyFont="1" applyFill="1" applyBorder="1" applyAlignment="1">
      <alignment horizontal="center" vertical="top" wrapText="1"/>
    </xf>
    <xf numFmtId="0" fontId="1" fillId="0" borderId="3" xfId="0" applyFont="1" applyFill="1" applyBorder="1" applyAlignment="1">
      <alignment horizontal="left" vertical="center" indent="1"/>
    </xf>
    <xf numFmtId="0" fontId="1" fillId="0" borderId="7" xfId="0" applyFont="1" applyFill="1" applyBorder="1" applyAlignment="1">
      <alignment horizontal="left" vertical="center" indent="1"/>
    </xf>
    <xf numFmtId="0" fontId="4" fillId="0" borderId="0" xfId="0" applyFont="1" applyFill="1" applyAlignment="1">
      <alignment horizontal="right"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7" xfId="0" applyFill="1" applyBorder="1" applyAlignment="1">
      <alignment wrapText="1"/>
    </xf>
    <xf numFmtId="9" fontId="1" fillId="0" borderId="3" xfId="0" applyNumberFormat="1" applyFont="1" applyFill="1" applyBorder="1" applyAlignment="1">
      <alignment horizontal="center" vertical="center" wrapText="1"/>
    </xf>
    <xf numFmtId="0" fontId="11" fillId="0" borderId="3" xfId="1" applyNumberFormat="1" applyFont="1" applyFill="1" applyBorder="1" applyAlignment="1">
      <alignment horizontal="left" vertical="center" wrapText="1"/>
    </xf>
    <xf numFmtId="0" fontId="11" fillId="0" borderId="2" xfId="1" applyNumberFormat="1" applyFont="1" applyFill="1" applyBorder="1" applyAlignment="1">
      <alignment horizontal="left" vertical="center" wrapText="1"/>
    </xf>
    <xf numFmtId="0" fontId="11" fillId="0" borderId="7" xfId="1" applyNumberFormat="1" applyFont="1" applyFill="1" applyBorder="1" applyAlignment="1">
      <alignment horizontal="left" vertical="center" wrapText="1"/>
    </xf>
    <xf numFmtId="0" fontId="11" fillId="0" borderId="3"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4" xfId="1" applyFont="1" applyFill="1" applyBorder="1" applyAlignment="1">
      <alignment horizontal="center" vertical="top" wrapText="1"/>
    </xf>
  </cellXfs>
  <cellStyles count="2">
    <cellStyle name="Обычный" xfId="0" builtinId="0"/>
    <cellStyle name="Обычный_Лист1"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48"/>
  <sheetViews>
    <sheetView tabSelected="1" view="pageBreakPreview" topLeftCell="A4" workbookViewId="0">
      <pane xSplit="2" ySplit="2" topLeftCell="H451" activePane="bottomRight" state="frozen"/>
      <selection activeCell="A4" sqref="A4"/>
      <selection pane="topRight" activeCell="C4" sqref="C4"/>
      <selection pane="bottomLeft" activeCell="A6" sqref="A6"/>
      <selection pane="bottomRight" activeCell="Q23" sqref="Q23"/>
    </sheetView>
  </sheetViews>
  <sheetFormatPr defaultColWidth="13.7109375" defaultRowHeight="12.75" customHeight="1"/>
  <cols>
    <col min="1" max="1" width="6.7109375" style="5" bestFit="1" customWidth="1"/>
    <col min="2" max="2" width="28.140625" style="12" customWidth="1"/>
    <col min="3" max="3" width="13.7109375" style="10" customWidth="1"/>
    <col min="4" max="4" width="16.140625" style="2" customWidth="1"/>
    <col min="5" max="5" width="14.5703125" style="2" customWidth="1"/>
    <col min="6" max="6" width="13.7109375" style="2" customWidth="1"/>
    <col min="7" max="7" width="11.85546875" style="2" customWidth="1"/>
    <col min="8" max="8" width="25.7109375" style="3" customWidth="1"/>
    <col min="9" max="9" width="31" style="3" customWidth="1"/>
    <col min="10" max="10" width="11" style="3" customWidth="1"/>
    <col min="11" max="11" width="21.42578125" style="3" customWidth="1"/>
    <col min="12" max="12" width="20.42578125" style="6" customWidth="1"/>
    <col min="13" max="13" width="10" style="4" customWidth="1"/>
    <col min="14" max="16384" width="13.7109375" style="4"/>
  </cols>
  <sheetData>
    <row r="1" spans="1:13" ht="15.75">
      <c r="A1" s="1"/>
      <c r="I1" s="142" t="s">
        <v>118</v>
      </c>
      <c r="J1" s="142"/>
      <c r="K1" s="142"/>
      <c r="L1" s="142"/>
    </row>
    <row r="2" spans="1:13" ht="42" customHeight="1">
      <c r="A2" s="133" t="s">
        <v>119</v>
      </c>
      <c r="B2" s="134"/>
      <c r="C2" s="134"/>
      <c r="D2" s="134"/>
      <c r="E2" s="134"/>
      <c r="F2" s="134"/>
      <c r="G2" s="134"/>
      <c r="H2" s="134"/>
      <c r="I2" s="134"/>
      <c r="J2" s="134"/>
      <c r="K2" s="134"/>
      <c r="L2" s="134"/>
      <c r="M2" s="134"/>
    </row>
    <row r="4" spans="1:13" ht="17.25" customHeight="1">
      <c r="A4" s="85" t="s">
        <v>365</v>
      </c>
      <c r="B4" s="86" t="s">
        <v>366</v>
      </c>
      <c r="C4" s="135" t="s">
        <v>367</v>
      </c>
      <c r="D4" s="136"/>
      <c r="E4" s="136"/>
      <c r="F4" s="137"/>
      <c r="G4" s="138" t="s">
        <v>124</v>
      </c>
      <c r="H4" s="143" t="s">
        <v>125</v>
      </c>
      <c r="I4" s="144"/>
      <c r="J4" s="145"/>
      <c r="K4" s="39" t="s">
        <v>368</v>
      </c>
      <c r="L4" s="39" t="s">
        <v>130</v>
      </c>
      <c r="M4" s="140" t="s">
        <v>129</v>
      </c>
    </row>
    <row r="5" spans="1:13" ht="51">
      <c r="A5" s="85"/>
      <c r="B5" s="86"/>
      <c r="C5" s="11" t="s">
        <v>120</v>
      </c>
      <c r="D5" s="7" t="s">
        <v>121</v>
      </c>
      <c r="E5" s="7" t="s">
        <v>122</v>
      </c>
      <c r="F5" s="7" t="s">
        <v>123</v>
      </c>
      <c r="G5" s="139"/>
      <c r="H5" s="8" t="s">
        <v>126</v>
      </c>
      <c r="I5" s="8" t="s">
        <v>127</v>
      </c>
      <c r="J5" s="8" t="s">
        <v>128</v>
      </c>
      <c r="K5" s="39"/>
      <c r="L5" s="39"/>
      <c r="M5" s="141"/>
    </row>
    <row r="6" spans="1:13" ht="15.75" customHeight="1">
      <c r="A6" s="87"/>
      <c r="B6" s="58" t="s">
        <v>87</v>
      </c>
      <c r="C6" s="11" t="s">
        <v>369</v>
      </c>
      <c r="D6" s="22">
        <f>SUM(D7:D10)</f>
        <v>2238104.409</v>
      </c>
      <c r="E6" s="22">
        <f>SUM(E7:E10)</f>
        <v>325289.83200000005</v>
      </c>
      <c r="F6" s="22">
        <f>SUM(F7:F10)</f>
        <v>321111.58799999999</v>
      </c>
      <c r="G6" s="21">
        <f>F6/D6*100</f>
        <v>14.34748024751333</v>
      </c>
      <c r="H6" s="38"/>
      <c r="I6" s="35"/>
      <c r="J6" s="38"/>
      <c r="K6" s="35" t="s">
        <v>107</v>
      </c>
      <c r="L6" s="35"/>
      <c r="M6" s="130"/>
    </row>
    <row r="7" spans="1:13" ht="15.75">
      <c r="A7" s="88"/>
      <c r="B7" s="59"/>
      <c r="C7" s="7" t="s">
        <v>370</v>
      </c>
      <c r="D7" s="21">
        <f t="shared" ref="D7:F10" si="0">D32+D162+D212+D327+D537</f>
        <v>550237.30899999989</v>
      </c>
      <c r="E7" s="21">
        <f t="shared" si="0"/>
        <v>207112.33199999999</v>
      </c>
      <c r="F7" s="21">
        <f t="shared" si="0"/>
        <v>202934.08799999999</v>
      </c>
      <c r="G7" s="21">
        <f>F7/D7*100</f>
        <v>36.881193746896585</v>
      </c>
      <c r="H7" s="38"/>
      <c r="I7" s="36"/>
      <c r="J7" s="38"/>
      <c r="K7" s="36"/>
      <c r="L7" s="36"/>
      <c r="M7" s="131"/>
    </row>
    <row r="8" spans="1:13" ht="15.75">
      <c r="A8" s="88"/>
      <c r="B8" s="59"/>
      <c r="C8" s="7" t="s">
        <v>371</v>
      </c>
      <c r="D8" s="21">
        <f t="shared" si="0"/>
        <v>168093.5</v>
      </c>
      <c r="E8" s="21">
        <f t="shared" si="0"/>
        <v>58220.600000000006</v>
      </c>
      <c r="F8" s="21">
        <f t="shared" si="0"/>
        <v>58220.600000000006</v>
      </c>
      <c r="G8" s="21">
        <f>F8/D8*100</f>
        <v>34.635842551913079</v>
      </c>
      <c r="H8" s="38"/>
      <c r="I8" s="36"/>
      <c r="J8" s="38"/>
      <c r="K8" s="36"/>
      <c r="L8" s="36"/>
      <c r="M8" s="131"/>
    </row>
    <row r="9" spans="1:13" ht="15.75">
      <c r="A9" s="88"/>
      <c r="B9" s="59"/>
      <c r="C9" s="7" t="s">
        <v>372</v>
      </c>
      <c r="D9" s="21">
        <f t="shared" si="0"/>
        <v>6247</v>
      </c>
      <c r="E9" s="21">
        <f t="shared" si="0"/>
        <v>0</v>
      </c>
      <c r="F9" s="21">
        <f t="shared" si="0"/>
        <v>0</v>
      </c>
      <c r="G9" s="21">
        <f>F9/D9*100</f>
        <v>0</v>
      </c>
      <c r="H9" s="38"/>
      <c r="I9" s="36"/>
      <c r="J9" s="38"/>
      <c r="K9" s="36"/>
      <c r="L9" s="36"/>
      <c r="M9" s="131"/>
    </row>
    <row r="10" spans="1:13" ht="103.5" customHeight="1">
      <c r="A10" s="89"/>
      <c r="B10" s="60"/>
      <c r="C10" s="7" t="s">
        <v>373</v>
      </c>
      <c r="D10" s="21">
        <f t="shared" si="0"/>
        <v>1513526.5999999999</v>
      </c>
      <c r="E10" s="21">
        <f t="shared" si="0"/>
        <v>59956.899999999994</v>
      </c>
      <c r="F10" s="21">
        <f t="shared" si="0"/>
        <v>59956.899999999994</v>
      </c>
      <c r="G10" s="21">
        <f>F10/D10*100</f>
        <v>3.9614037837194269</v>
      </c>
      <c r="H10" s="38"/>
      <c r="I10" s="37"/>
      <c r="J10" s="38"/>
      <c r="K10" s="37"/>
      <c r="L10" s="37"/>
      <c r="M10" s="132"/>
    </row>
    <row r="11" spans="1:13" ht="21" customHeight="1">
      <c r="A11" s="87"/>
      <c r="B11" s="58" t="s">
        <v>131</v>
      </c>
      <c r="C11" s="11" t="s">
        <v>369</v>
      </c>
      <c r="D11" s="22">
        <f>SUM(D12:D15)</f>
        <v>2238104.409</v>
      </c>
      <c r="E11" s="22">
        <f>SUM(E12:E15)</f>
        <v>325289.83200000005</v>
      </c>
      <c r="F11" s="22">
        <f>SUM(F12:F15)</f>
        <v>321111.58799999999</v>
      </c>
      <c r="G11" s="21">
        <f t="shared" ref="G11:G70" si="1">F11/D11*100</f>
        <v>14.34748024751333</v>
      </c>
      <c r="H11" s="38"/>
      <c r="I11" s="35"/>
      <c r="J11" s="38"/>
      <c r="K11" s="130"/>
      <c r="L11" s="35"/>
      <c r="M11" s="130"/>
    </row>
    <row r="12" spans="1:13" ht="15.75" customHeight="1">
      <c r="A12" s="88"/>
      <c r="B12" s="59"/>
      <c r="C12" s="7" t="s">
        <v>370</v>
      </c>
      <c r="D12" s="21">
        <f>D17+D22+D27</f>
        <v>550237.30899999989</v>
      </c>
      <c r="E12" s="21">
        <f>E17+E22+E27</f>
        <v>207112.33199999999</v>
      </c>
      <c r="F12" s="21">
        <f>F17+F22+F27</f>
        <v>202934.08799999999</v>
      </c>
      <c r="G12" s="21">
        <f t="shared" si="1"/>
        <v>36.881193746896585</v>
      </c>
      <c r="H12" s="38"/>
      <c r="I12" s="36"/>
      <c r="J12" s="38"/>
      <c r="K12" s="131"/>
      <c r="L12" s="36"/>
      <c r="M12" s="131"/>
    </row>
    <row r="13" spans="1:13" ht="15.75" customHeight="1">
      <c r="A13" s="88"/>
      <c r="B13" s="59"/>
      <c r="C13" s="7" t="s">
        <v>371</v>
      </c>
      <c r="D13" s="21">
        <f t="shared" ref="D13:F15" si="2">D18+D23+D28</f>
        <v>168093.5</v>
      </c>
      <c r="E13" s="21">
        <f t="shared" si="2"/>
        <v>58220.600000000006</v>
      </c>
      <c r="F13" s="21">
        <f t="shared" si="2"/>
        <v>58220.600000000006</v>
      </c>
      <c r="G13" s="21">
        <f t="shared" si="1"/>
        <v>34.635842551913079</v>
      </c>
      <c r="H13" s="38"/>
      <c r="I13" s="36"/>
      <c r="J13" s="38"/>
      <c r="K13" s="131"/>
      <c r="L13" s="36"/>
      <c r="M13" s="131"/>
    </row>
    <row r="14" spans="1:13" ht="15.75" customHeight="1">
      <c r="A14" s="88"/>
      <c r="B14" s="59"/>
      <c r="C14" s="7" t="s">
        <v>372</v>
      </c>
      <c r="D14" s="21">
        <f>D19+D24+D29</f>
        <v>6247</v>
      </c>
      <c r="E14" s="21">
        <f t="shared" si="2"/>
        <v>0</v>
      </c>
      <c r="F14" s="21">
        <f t="shared" si="2"/>
        <v>0</v>
      </c>
      <c r="G14" s="21">
        <f t="shared" si="1"/>
        <v>0</v>
      </c>
      <c r="H14" s="38"/>
      <c r="I14" s="36"/>
      <c r="J14" s="38"/>
      <c r="K14" s="131"/>
      <c r="L14" s="36"/>
      <c r="M14" s="131"/>
    </row>
    <row r="15" spans="1:13" ht="22.5" customHeight="1">
      <c r="A15" s="89"/>
      <c r="B15" s="60"/>
      <c r="C15" s="7" t="s">
        <v>373</v>
      </c>
      <c r="D15" s="21">
        <f t="shared" si="2"/>
        <v>1513526.5999999999</v>
      </c>
      <c r="E15" s="21">
        <f t="shared" si="2"/>
        <v>59956.899999999994</v>
      </c>
      <c r="F15" s="21">
        <f t="shared" si="2"/>
        <v>59956.899999999994</v>
      </c>
      <c r="G15" s="21">
        <f t="shared" si="1"/>
        <v>3.9614037837194269</v>
      </c>
      <c r="H15" s="38"/>
      <c r="I15" s="37"/>
      <c r="J15" s="38"/>
      <c r="K15" s="132"/>
      <c r="L15" s="37"/>
      <c r="M15" s="132"/>
    </row>
    <row r="16" spans="1:13" ht="15.75">
      <c r="A16" s="87"/>
      <c r="B16" s="87" t="s">
        <v>105</v>
      </c>
      <c r="C16" s="11" t="s">
        <v>369</v>
      </c>
      <c r="D16" s="22">
        <f>SUM(D17:D20)</f>
        <v>2011518.7419999999</v>
      </c>
      <c r="E16" s="22">
        <f>SUM(E17:E20)</f>
        <v>241398.53</v>
      </c>
      <c r="F16" s="22">
        <f>SUM(F17:F20)</f>
        <v>241399.42</v>
      </c>
      <c r="G16" s="21">
        <f t="shared" si="1"/>
        <v>12.000853631618812</v>
      </c>
      <c r="H16" s="38"/>
      <c r="I16" s="35"/>
      <c r="J16" s="38"/>
      <c r="K16" s="130"/>
      <c r="L16" s="35"/>
      <c r="M16" s="116">
        <v>827</v>
      </c>
    </row>
    <row r="17" spans="1:13" ht="15.75">
      <c r="A17" s="88"/>
      <c r="B17" s="88"/>
      <c r="C17" s="7" t="s">
        <v>370</v>
      </c>
      <c r="D17" s="21">
        <f>D32+D167+D327+D547</f>
        <v>339848.64199999999</v>
      </c>
      <c r="E17" s="21">
        <f>E32+E167+E327+E547</f>
        <v>123221.03</v>
      </c>
      <c r="F17" s="21">
        <f>F32+F167+F327+F547</f>
        <v>123221.92</v>
      </c>
      <c r="G17" s="21">
        <f t="shared" si="1"/>
        <v>36.257882119181751</v>
      </c>
      <c r="H17" s="38"/>
      <c r="I17" s="36"/>
      <c r="J17" s="38"/>
      <c r="K17" s="131"/>
      <c r="L17" s="36"/>
      <c r="M17" s="117"/>
    </row>
    <row r="18" spans="1:13" ht="15.75">
      <c r="A18" s="88"/>
      <c r="B18" s="88"/>
      <c r="C18" s="7" t="s">
        <v>371</v>
      </c>
      <c r="D18" s="21">
        <f>D33+D168+D328</f>
        <v>156293.5</v>
      </c>
      <c r="E18" s="21">
        <f>E33+E168+E328</f>
        <v>58220.600000000006</v>
      </c>
      <c r="F18" s="21">
        <f>F33+F168+F328</f>
        <v>58220.600000000006</v>
      </c>
      <c r="G18" s="21">
        <f t="shared" si="1"/>
        <v>37.250813373556809</v>
      </c>
      <c r="H18" s="38"/>
      <c r="I18" s="36"/>
      <c r="J18" s="38"/>
      <c r="K18" s="131"/>
      <c r="L18" s="36"/>
      <c r="M18" s="117"/>
    </row>
    <row r="19" spans="1:13" ht="15.75">
      <c r="A19" s="88"/>
      <c r="B19" s="88"/>
      <c r="C19" s="7" t="s">
        <v>372</v>
      </c>
      <c r="D19" s="21">
        <f>D34+D189</f>
        <v>1850</v>
      </c>
      <c r="E19" s="21">
        <f>E34+E189</f>
        <v>0</v>
      </c>
      <c r="F19" s="21">
        <f>F34+F189</f>
        <v>0</v>
      </c>
      <c r="G19" s="21">
        <f t="shared" si="1"/>
        <v>0</v>
      </c>
      <c r="H19" s="38"/>
      <c r="I19" s="36"/>
      <c r="J19" s="38"/>
      <c r="K19" s="131"/>
      <c r="L19" s="36"/>
      <c r="M19" s="117"/>
    </row>
    <row r="20" spans="1:13" ht="15.75">
      <c r="A20" s="89"/>
      <c r="B20" s="89"/>
      <c r="C20" s="7" t="s">
        <v>373</v>
      </c>
      <c r="D20" s="21">
        <f>D35+D170+D330</f>
        <v>1513526.5999999999</v>
      </c>
      <c r="E20" s="21">
        <f>E35+E170+H182+H197+H202+E330+H547+H187</f>
        <v>59956.899999999994</v>
      </c>
      <c r="F20" s="21">
        <f>F35+F170+I182+I197+I202+F330+I547+I187</f>
        <v>59956.899999999994</v>
      </c>
      <c r="G20" s="21">
        <f t="shared" si="1"/>
        <v>3.9614037837194269</v>
      </c>
      <c r="H20" s="38"/>
      <c r="I20" s="37"/>
      <c r="J20" s="38"/>
      <c r="K20" s="132"/>
      <c r="L20" s="37"/>
      <c r="M20" s="118"/>
    </row>
    <row r="21" spans="1:13" ht="15.75" customHeight="1">
      <c r="A21" s="87"/>
      <c r="B21" s="87" t="s">
        <v>423</v>
      </c>
      <c r="C21" s="11" t="s">
        <v>369</v>
      </c>
      <c r="D21" s="22">
        <f>SUM(D22:D25)</f>
        <v>198638.66699999996</v>
      </c>
      <c r="E21" s="22">
        <f>SUM(E22:E25)</f>
        <v>83891.301999999996</v>
      </c>
      <c r="F21" s="22">
        <f>SUM(F22:F25)</f>
        <v>79712.168000000005</v>
      </c>
      <c r="G21" s="21">
        <f t="shared" si="1"/>
        <v>40.129230226862134</v>
      </c>
      <c r="H21" s="38"/>
      <c r="I21" s="35"/>
      <c r="J21" s="38"/>
      <c r="K21" s="130"/>
      <c r="L21" s="35"/>
      <c r="M21" s="116">
        <v>826</v>
      </c>
    </row>
    <row r="22" spans="1:13" ht="15.75">
      <c r="A22" s="88"/>
      <c r="B22" s="88"/>
      <c r="C22" s="7" t="s">
        <v>370</v>
      </c>
      <c r="D22" s="21">
        <f>D212+D557</f>
        <v>198638.66699999996</v>
      </c>
      <c r="E22" s="21">
        <f>E212+E557</f>
        <v>83891.301999999996</v>
      </c>
      <c r="F22" s="21">
        <f>F212+F557</f>
        <v>79712.168000000005</v>
      </c>
      <c r="G22" s="21">
        <f t="shared" si="1"/>
        <v>40.129230226862134</v>
      </c>
      <c r="H22" s="38"/>
      <c r="I22" s="36"/>
      <c r="J22" s="38"/>
      <c r="K22" s="131"/>
      <c r="L22" s="36"/>
      <c r="M22" s="117"/>
    </row>
    <row r="23" spans="1:13" ht="15.75">
      <c r="A23" s="88"/>
      <c r="B23" s="88"/>
      <c r="C23" s="7" t="s">
        <v>371</v>
      </c>
      <c r="D23" s="21">
        <f t="shared" ref="D23:F25" si="3">D213+D558</f>
        <v>0</v>
      </c>
      <c r="E23" s="21">
        <f t="shared" si="3"/>
        <v>0</v>
      </c>
      <c r="F23" s="21">
        <f t="shared" si="3"/>
        <v>0</v>
      </c>
      <c r="G23" s="17" t="e">
        <f t="shared" si="1"/>
        <v>#DIV/0!</v>
      </c>
      <c r="H23" s="38"/>
      <c r="I23" s="36"/>
      <c r="J23" s="38"/>
      <c r="K23" s="131"/>
      <c r="L23" s="36"/>
      <c r="M23" s="117"/>
    </row>
    <row r="24" spans="1:13" ht="15.75">
      <c r="A24" s="88"/>
      <c r="B24" s="88"/>
      <c r="C24" s="7" t="s">
        <v>372</v>
      </c>
      <c r="D24" s="21">
        <f t="shared" si="3"/>
        <v>0</v>
      </c>
      <c r="E24" s="21">
        <f t="shared" si="3"/>
        <v>0</v>
      </c>
      <c r="F24" s="21">
        <f t="shared" si="3"/>
        <v>0</v>
      </c>
      <c r="G24" s="17" t="e">
        <f t="shared" si="1"/>
        <v>#DIV/0!</v>
      </c>
      <c r="H24" s="38"/>
      <c r="I24" s="36"/>
      <c r="J24" s="38"/>
      <c r="K24" s="131"/>
      <c r="L24" s="36"/>
      <c r="M24" s="117"/>
    </row>
    <row r="25" spans="1:13" ht="15.75">
      <c r="A25" s="89"/>
      <c r="B25" s="89"/>
      <c r="C25" s="7" t="s">
        <v>373</v>
      </c>
      <c r="D25" s="21">
        <f t="shared" si="3"/>
        <v>0</v>
      </c>
      <c r="E25" s="21">
        <f t="shared" si="3"/>
        <v>0</v>
      </c>
      <c r="F25" s="21">
        <f t="shared" si="3"/>
        <v>0</v>
      </c>
      <c r="G25" s="17" t="e">
        <f t="shared" si="1"/>
        <v>#DIV/0!</v>
      </c>
      <c r="H25" s="38"/>
      <c r="I25" s="37"/>
      <c r="J25" s="38"/>
      <c r="K25" s="132"/>
      <c r="L25" s="37"/>
      <c r="M25" s="118"/>
    </row>
    <row r="26" spans="1:13" ht="15.75">
      <c r="A26" s="87"/>
      <c r="B26" s="87" t="s">
        <v>106</v>
      </c>
      <c r="C26" s="11" t="s">
        <v>369</v>
      </c>
      <c r="D26" s="22">
        <f>SUM(D27:D30)</f>
        <v>27947</v>
      </c>
      <c r="E26" s="22">
        <f>SUM(E27:E30)</f>
        <v>0</v>
      </c>
      <c r="F26" s="22">
        <f>SUM(F27:F30)</f>
        <v>0</v>
      </c>
      <c r="G26" s="21">
        <f t="shared" si="1"/>
        <v>0</v>
      </c>
      <c r="H26" s="38"/>
      <c r="I26" s="35"/>
      <c r="J26" s="38"/>
      <c r="K26" s="130"/>
      <c r="L26" s="35"/>
      <c r="M26" s="116">
        <v>807</v>
      </c>
    </row>
    <row r="27" spans="1:13" ht="15.75">
      <c r="A27" s="88"/>
      <c r="B27" s="88"/>
      <c r="C27" s="7" t="s">
        <v>370</v>
      </c>
      <c r="D27" s="21">
        <f t="shared" ref="D27:F29" si="4">D192</f>
        <v>11750</v>
      </c>
      <c r="E27" s="21">
        <f t="shared" si="4"/>
        <v>0</v>
      </c>
      <c r="F27" s="21">
        <f t="shared" si="4"/>
        <v>0</v>
      </c>
      <c r="G27" s="21">
        <f t="shared" si="1"/>
        <v>0</v>
      </c>
      <c r="H27" s="38"/>
      <c r="I27" s="36"/>
      <c r="J27" s="38"/>
      <c r="K27" s="131"/>
      <c r="L27" s="36"/>
      <c r="M27" s="117"/>
    </row>
    <row r="28" spans="1:13" ht="15.75">
      <c r="A28" s="88"/>
      <c r="B28" s="88"/>
      <c r="C28" s="7" t="s">
        <v>371</v>
      </c>
      <c r="D28" s="21">
        <f t="shared" si="4"/>
        <v>11800</v>
      </c>
      <c r="E28" s="21">
        <f t="shared" si="4"/>
        <v>0</v>
      </c>
      <c r="F28" s="21">
        <f t="shared" si="4"/>
        <v>0</v>
      </c>
      <c r="G28" s="21">
        <f t="shared" si="1"/>
        <v>0</v>
      </c>
      <c r="H28" s="38"/>
      <c r="I28" s="36"/>
      <c r="J28" s="38"/>
      <c r="K28" s="131"/>
      <c r="L28" s="36"/>
      <c r="M28" s="117"/>
    </row>
    <row r="29" spans="1:13" ht="15.75">
      <c r="A29" s="88"/>
      <c r="B29" s="88"/>
      <c r="C29" s="7" t="s">
        <v>372</v>
      </c>
      <c r="D29" s="21">
        <f>SUM(D184+D194+D199)</f>
        <v>4397</v>
      </c>
      <c r="E29" s="21">
        <f t="shared" si="4"/>
        <v>0</v>
      </c>
      <c r="F29" s="21">
        <f t="shared" si="4"/>
        <v>0</v>
      </c>
      <c r="G29" s="21">
        <f t="shared" si="1"/>
        <v>0</v>
      </c>
      <c r="H29" s="38"/>
      <c r="I29" s="36"/>
      <c r="J29" s="38"/>
      <c r="K29" s="131"/>
      <c r="L29" s="36"/>
      <c r="M29" s="117"/>
    </row>
    <row r="30" spans="1:13" ht="15.75">
      <c r="A30" s="89"/>
      <c r="B30" s="89"/>
      <c r="C30" s="7" t="s">
        <v>373</v>
      </c>
      <c r="D30" s="21">
        <f>G192</f>
        <v>0</v>
      </c>
      <c r="E30" s="21">
        <f>H192</f>
        <v>0</v>
      </c>
      <c r="F30" s="21">
        <f>I192</f>
        <v>0</v>
      </c>
      <c r="G30" s="17" t="e">
        <f t="shared" si="1"/>
        <v>#DIV/0!</v>
      </c>
      <c r="H30" s="38"/>
      <c r="I30" s="37"/>
      <c r="J30" s="38"/>
      <c r="K30" s="132"/>
      <c r="L30" s="37"/>
      <c r="M30" s="118"/>
    </row>
    <row r="31" spans="1:13" ht="15.75" customHeight="1">
      <c r="A31" s="87" t="s">
        <v>374</v>
      </c>
      <c r="B31" s="52" t="s">
        <v>375</v>
      </c>
      <c r="C31" s="11" t="s">
        <v>369</v>
      </c>
      <c r="D31" s="22">
        <f>SUM(D32:D35)</f>
        <v>335619.51199999999</v>
      </c>
      <c r="E31" s="22">
        <f>SUM(E32:E35)</f>
        <v>119054.75</v>
      </c>
      <c r="F31" s="22">
        <f>SUM(F32:F35)</f>
        <v>119054.75</v>
      </c>
      <c r="G31" s="21">
        <f t="shared" si="1"/>
        <v>35.473131252273561</v>
      </c>
      <c r="H31" s="38"/>
      <c r="I31" s="35"/>
      <c r="J31" s="38"/>
      <c r="K31" s="32" t="s">
        <v>99</v>
      </c>
      <c r="L31" s="35"/>
      <c r="M31" s="116">
        <v>827</v>
      </c>
    </row>
    <row r="32" spans="1:13" ht="15.75">
      <c r="A32" s="88"/>
      <c r="B32" s="53"/>
      <c r="C32" s="7" t="s">
        <v>370</v>
      </c>
      <c r="D32" s="21">
        <f t="shared" ref="D32:F35" si="5">D37+D57+D87+D132</f>
        <v>276765.51199999999</v>
      </c>
      <c r="E32" s="21">
        <f t="shared" si="5"/>
        <v>98003.8</v>
      </c>
      <c r="F32" s="21">
        <f t="shared" si="5"/>
        <v>98003.8</v>
      </c>
      <c r="G32" s="21">
        <f t="shared" si="1"/>
        <v>35.41040908305078</v>
      </c>
      <c r="H32" s="38"/>
      <c r="I32" s="36"/>
      <c r="J32" s="38"/>
      <c r="K32" s="33"/>
      <c r="L32" s="36"/>
      <c r="M32" s="117"/>
    </row>
    <row r="33" spans="1:13" ht="15.75">
      <c r="A33" s="88"/>
      <c r="B33" s="53"/>
      <c r="C33" s="7" t="s">
        <v>371</v>
      </c>
      <c r="D33" s="21">
        <f t="shared" si="5"/>
        <v>42863</v>
      </c>
      <c r="E33" s="21">
        <f t="shared" si="5"/>
        <v>21050.95</v>
      </c>
      <c r="F33" s="21">
        <f t="shared" si="5"/>
        <v>21050.95</v>
      </c>
      <c r="G33" s="21">
        <f t="shared" si="1"/>
        <v>49.112171336584005</v>
      </c>
      <c r="H33" s="38"/>
      <c r="I33" s="36"/>
      <c r="J33" s="38"/>
      <c r="K33" s="33"/>
      <c r="L33" s="36"/>
      <c r="M33" s="117"/>
    </row>
    <row r="34" spans="1:13" ht="16.5" customHeight="1">
      <c r="A34" s="88"/>
      <c r="B34" s="53"/>
      <c r="C34" s="7" t="s">
        <v>372</v>
      </c>
      <c r="D34" s="21">
        <f t="shared" si="5"/>
        <v>0</v>
      </c>
      <c r="E34" s="21">
        <f t="shared" si="5"/>
        <v>0</v>
      </c>
      <c r="F34" s="21">
        <f t="shared" si="5"/>
        <v>0</v>
      </c>
      <c r="G34" s="17" t="e">
        <f t="shared" si="1"/>
        <v>#DIV/0!</v>
      </c>
      <c r="H34" s="38"/>
      <c r="I34" s="36"/>
      <c r="J34" s="38"/>
      <c r="K34" s="33"/>
      <c r="L34" s="36"/>
      <c r="M34" s="117"/>
    </row>
    <row r="35" spans="1:13" ht="19.5" customHeight="1">
      <c r="A35" s="89"/>
      <c r="B35" s="54"/>
      <c r="C35" s="7" t="s">
        <v>373</v>
      </c>
      <c r="D35" s="21">
        <f t="shared" si="5"/>
        <v>15991</v>
      </c>
      <c r="E35" s="21">
        <f t="shared" si="5"/>
        <v>0</v>
      </c>
      <c r="F35" s="21">
        <f t="shared" si="5"/>
        <v>0</v>
      </c>
      <c r="G35" s="21">
        <f t="shared" si="1"/>
        <v>0</v>
      </c>
      <c r="H35" s="38"/>
      <c r="I35" s="37"/>
      <c r="J35" s="38"/>
      <c r="K35" s="34"/>
      <c r="L35" s="37"/>
      <c r="M35" s="118"/>
    </row>
    <row r="36" spans="1:13" ht="14.45" customHeight="1">
      <c r="A36" s="87" t="s">
        <v>382</v>
      </c>
      <c r="B36" s="52" t="s">
        <v>383</v>
      </c>
      <c r="C36" s="11" t="s">
        <v>369</v>
      </c>
      <c r="D36" s="22">
        <f>SUM(D37:D40)</f>
        <v>19330</v>
      </c>
      <c r="E36" s="22">
        <f>SUM(E37:E40)</f>
        <v>0</v>
      </c>
      <c r="F36" s="22">
        <f>SUM(F37:F40)</f>
        <v>0</v>
      </c>
      <c r="G36" s="21">
        <f t="shared" si="1"/>
        <v>0</v>
      </c>
      <c r="H36" s="41"/>
      <c r="I36" s="35"/>
      <c r="J36" s="38"/>
      <c r="K36" s="32" t="s">
        <v>428</v>
      </c>
      <c r="L36" s="35"/>
      <c r="M36" s="116">
        <v>827</v>
      </c>
    </row>
    <row r="37" spans="1:13" ht="15.75">
      <c r="A37" s="88"/>
      <c r="B37" s="53"/>
      <c r="C37" s="7" t="s">
        <v>370</v>
      </c>
      <c r="D37" s="21">
        <f t="shared" ref="D37:F40" si="6">D42+D47+D52</f>
        <v>12400</v>
      </c>
      <c r="E37" s="21">
        <f t="shared" si="6"/>
        <v>0</v>
      </c>
      <c r="F37" s="21">
        <f t="shared" si="6"/>
        <v>0</v>
      </c>
      <c r="G37" s="21">
        <f t="shared" si="1"/>
        <v>0</v>
      </c>
      <c r="H37" s="128"/>
      <c r="I37" s="36"/>
      <c r="J37" s="38"/>
      <c r="K37" s="33"/>
      <c r="L37" s="36"/>
      <c r="M37" s="117"/>
    </row>
    <row r="38" spans="1:13" ht="15.75">
      <c r="A38" s="88"/>
      <c r="B38" s="53"/>
      <c r="C38" s="7" t="s">
        <v>371</v>
      </c>
      <c r="D38" s="21">
        <f t="shared" si="6"/>
        <v>0</v>
      </c>
      <c r="E38" s="21">
        <f t="shared" si="6"/>
        <v>0</v>
      </c>
      <c r="F38" s="21">
        <f t="shared" si="6"/>
        <v>0</v>
      </c>
      <c r="G38" s="17" t="e">
        <f t="shared" si="1"/>
        <v>#DIV/0!</v>
      </c>
      <c r="H38" s="128"/>
      <c r="I38" s="36"/>
      <c r="J38" s="38"/>
      <c r="K38" s="33"/>
      <c r="L38" s="36"/>
      <c r="M38" s="117"/>
    </row>
    <row r="39" spans="1:13" ht="15.75">
      <c r="A39" s="88"/>
      <c r="B39" s="53"/>
      <c r="C39" s="7" t="s">
        <v>372</v>
      </c>
      <c r="D39" s="21">
        <f t="shared" si="6"/>
        <v>0</v>
      </c>
      <c r="E39" s="21">
        <f t="shared" si="6"/>
        <v>0</v>
      </c>
      <c r="F39" s="21">
        <f t="shared" si="6"/>
        <v>0</v>
      </c>
      <c r="G39" s="17" t="e">
        <f t="shared" si="1"/>
        <v>#DIV/0!</v>
      </c>
      <c r="H39" s="128"/>
      <c r="I39" s="36"/>
      <c r="J39" s="38"/>
      <c r="K39" s="33"/>
      <c r="L39" s="36"/>
      <c r="M39" s="117"/>
    </row>
    <row r="40" spans="1:13" ht="17.25" customHeight="1">
      <c r="A40" s="89"/>
      <c r="B40" s="54"/>
      <c r="C40" s="7" t="s">
        <v>373</v>
      </c>
      <c r="D40" s="21">
        <f t="shared" si="6"/>
        <v>6930</v>
      </c>
      <c r="E40" s="21">
        <f t="shared" si="6"/>
        <v>0</v>
      </c>
      <c r="F40" s="21">
        <f t="shared" si="6"/>
        <v>0</v>
      </c>
      <c r="G40" s="21">
        <f t="shared" si="1"/>
        <v>0</v>
      </c>
      <c r="H40" s="129"/>
      <c r="I40" s="37"/>
      <c r="J40" s="38"/>
      <c r="K40" s="34"/>
      <c r="L40" s="37"/>
      <c r="M40" s="118"/>
    </row>
    <row r="41" spans="1:13" ht="18" customHeight="1">
      <c r="A41" s="87" t="s">
        <v>388</v>
      </c>
      <c r="B41" s="52" t="s">
        <v>384</v>
      </c>
      <c r="C41" s="11" t="s">
        <v>369</v>
      </c>
      <c r="D41" s="22">
        <f>SUM(D42:D45)</f>
        <v>2000</v>
      </c>
      <c r="E41" s="22">
        <f>SUM(E42:E45)</f>
        <v>0</v>
      </c>
      <c r="F41" s="22">
        <f>SUM(F42:F45)</f>
        <v>0</v>
      </c>
      <c r="G41" s="21">
        <f t="shared" si="1"/>
        <v>0</v>
      </c>
      <c r="H41" s="44" t="s">
        <v>385</v>
      </c>
      <c r="I41" s="32" t="s">
        <v>172</v>
      </c>
      <c r="J41" s="32" t="s">
        <v>132</v>
      </c>
      <c r="K41" s="32" t="s">
        <v>376</v>
      </c>
      <c r="L41" s="35" t="s">
        <v>281</v>
      </c>
      <c r="M41" s="116">
        <v>827</v>
      </c>
    </row>
    <row r="42" spans="1:13" ht="15.75">
      <c r="A42" s="88"/>
      <c r="B42" s="53"/>
      <c r="C42" s="7" t="s">
        <v>370</v>
      </c>
      <c r="D42" s="21">
        <v>2000</v>
      </c>
      <c r="E42" s="21">
        <v>0</v>
      </c>
      <c r="F42" s="21">
        <v>0</v>
      </c>
      <c r="G42" s="21">
        <f t="shared" si="1"/>
        <v>0</v>
      </c>
      <c r="H42" s="47"/>
      <c r="I42" s="33"/>
      <c r="J42" s="33"/>
      <c r="K42" s="33"/>
      <c r="L42" s="36"/>
      <c r="M42" s="117"/>
    </row>
    <row r="43" spans="1:13" ht="15.75">
      <c r="A43" s="88"/>
      <c r="B43" s="53"/>
      <c r="C43" s="7" t="s">
        <v>371</v>
      </c>
      <c r="D43" s="21">
        <v>0</v>
      </c>
      <c r="E43" s="21">
        <v>0</v>
      </c>
      <c r="F43" s="21">
        <v>0</v>
      </c>
      <c r="G43" s="17" t="e">
        <f t="shared" si="1"/>
        <v>#DIV/0!</v>
      </c>
      <c r="H43" s="47"/>
      <c r="I43" s="33"/>
      <c r="J43" s="33"/>
      <c r="K43" s="33"/>
      <c r="L43" s="36"/>
      <c r="M43" s="117"/>
    </row>
    <row r="44" spans="1:13" ht="19.5" customHeight="1">
      <c r="A44" s="88"/>
      <c r="B44" s="53"/>
      <c r="C44" s="7" t="s">
        <v>372</v>
      </c>
      <c r="D44" s="21">
        <v>0</v>
      </c>
      <c r="E44" s="21">
        <v>0</v>
      </c>
      <c r="F44" s="21">
        <v>0</v>
      </c>
      <c r="G44" s="17" t="e">
        <f t="shared" si="1"/>
        <v>#DIV/0!</v>
      </c>
      <c r="H44" s="47"/>
      <c r="I44" s="33"/>
      <c r="J44" s="33"/>
      <c r="K44" s="33"/>
      <c r="L44" s="36"/>
      <c r="M44" s="117"/>
    </row>
    <row r="45" spans="1:13" ht="20.25" customHeight="1">
      <c r="A45" s="89"/>
      <c r="B45" s="54"/>
      <c r="C45" s="7" t="s">
        <v>373</v>
      </c>
      <c r="D45" s="21">
        <v>0</v>
      </c>
      <c r="E45" s="21">
        <v>0</v>
      </c>
      <c r="F45" s="21">
        <v>0</v>
      </c>
      <c r="G45" s="17" t="e">
        <f t="shared" si="1"/>
        <v>#DIV/0!</v>
      </c>
      <c r="H45" s="48"/>
      <c r="I45" s="34"/>
      <c r="J45" s="34"/>
      <c r="K45" s="34"/>
      <c r="L45" s="37"/>
      <c r="M45" s="118"/>
    </row>
    <row r="46" spans="1:13" ht="19.5" customHeight="1">
      <c r="A46" s="87" t="s">
        <v>394</v>
      </c>
      <c r="B46" s="52" t="s">
        <v>386</v>
      </c>
      <c r="C46" s="11" t="s">
        <v>369</v>
      </c>
      <c r="D46" s="22">
        <f>SUM(D47:D50)</f>
        <v>17330</v>
      </c>
      <c r="E46" s="22">
        <f>SUM(E47:E50)</f>
        <v>0</v>
      </c>
      <c r="F46" s="22">
        <f>SUM(F47:F50)</f>
        <v>0</v>
      </c>
      <c r="G46" s="21">
        <f t="shared" si="1"/>
        <v>0</v>
      </c>
      <c r="H46" s="44" t="s">
        <v>387</v>
      </c>
      <c r="I46" s="32" t="s">
        <v>173</v>
      </c>
      <c r="J46" s="32" t="s">
        <v>132</v>
      </c>
      <c r="K46" s="32" t="s">
        <v>429</v>
      </c>
      <c r="L46" s="35" t="s">
        <v>282</v>
      </c>
      <c r="M46" s="116">
        <v>827</v>
      </c>
    </row>
    <row r="47" spans="1:13" ht="15.75">
      <c r="A47" s="88"/>
      <c r="B47" s="53"/>
      <c r="C47" s="7" t="s">
        <v>370</v>
      </c>
      <c r="D47" s="21">
        <v>10400</v>
      </c>
      <c r="E47" s="21">
        <v>0</v>
      </c>
      <c r="F47" s="21">
        <v>0</v>
      </c>
      <c r="G47" s="21">
        <f t="shared" si="1"/>
        <v>0</v>
      </c>
      <c r="H47" s="47"/>
      <c r="I47" s="33"/>
      <c r="J47" s="33"/>
      <c r="K47" s="33"/>
      <c r="L47" s="36"/>
      <c r="M47" s="117"/>
    </row>
    <row r="48" spans="1:13" ht="15.75">
      <c r="A48" s="88"/>
      <c r="B48" s="53"/>
      <c r="C48" s="7" t="s">
        <v>371</v>
      </c>
      <c r="D48" s="21">
        <v>0</v>
      </c>
      <c r="E48" s="21">
        <v>0</v>
      </c>
      <c r="F48" s="21">
        <v>0</v>
      </c>
      <c r="G48" s="17" t="e">
        <f t="shared" si="1"/>
        <v>#DIV/0!</v>
      </c>
      <c r="H48" s="47"/>
      <c r="I48" s="33"/>
      <c r="J48" s="33"/>
      <c r="K48" s="33"/>
      <c r="L48" s="36"/>
      <c r="M48" s="117"/>
    </row>
    <row r="49" spans="1:13" ht="30.75" customHeight="1">
      <c r="A49" s="88"/>
      <c r="B49" s="53"/>
      <c r="C49" s="7" t="s">
        <v>372</v>
      </c>
      <c r="D49" s="21">
        <v>0</v>
      </c>
      <c r="E49" s="21">
        <v>0</v>
      </c>
      <c r="F49" s="21">
        <v>0</v>
      </c>
      <c r="G49" s="17" t="e">
        <f t="shared" si="1"/>
        <v>#DIV/0!</v>
      </c>
      <c r="H49" s="47"/>
      <c r="I49" s="33"/>
      <c r="J49" s="33"/>
      <c r="K49" s="33"/>
      <c r="L49" s="36"/>
      <c r="M49" s="117"/>
    </row>
    <row r="50" spans="1:13" ht="74.25" customHeight="1">
      <c r="A50" s="89"/>
      <c r="B50" s="54"/>
      <c r="C50" s="7" t="s">
        <v>373</v>
      </c>
      <c r="D50" s="21">
        <v>6930</v>
      </c>
      <c r="E50" s="21">
        <v>0</v>
      </c>
      <c r="F50" s="21">
        <v>0</v>
      </c>
      <c r="G50" s="21">
        <f t="shared" si="1"/>
        <v>0</v>
      </c>
      <c r="H50" s="48"/>
      <c r="I50" s="34"/>
      <c r="J50" s="34"/>
      <c r="K50" s="34"/>
      <c r="L50" s="37"/>
      <c r="M50" s="118"/>
    </row>
    <row r="51" spans="1:13" ht="19.5" customHeight="1">
      <c r="A51" s="85" t="s">
        <v>407</v>
      </c>
      <c r="B51" s="90" t="s">
        <v>25</v>
      </c>
      <c r="C51" s="11" t="s">
        <v>369</v>
      </c>
      <c r="D51" s="22">
        <f>SUM(D52:D55)</f>
        <v>0</v>
      </c>
      <c r="E51" s="22">
        <f>SUM(E52:E55)</f>
        <v>0</v>
      </c>
      <c r="F51" s="22">
        <f>SUM(F52:F55)</f>
        <v>0</v>
      </c>
      <c r="G51" s="17" t="e">
        <f t="shared" si="1"/>
        <v>#DIV/0!</v>
      </c>
      <c r="H51" s="44" t="s">
        <v>174</v>
      </c>
      <c r="I51" s="32" t="s">
        <v>174</v>
      </c>
      <c r="J51" s="39" t="s">
        <v>132</v>
      </c>
      <c r="K51" s="39" t="s">
        <v>92</v>
      </c>
      <c r="L51" s="35" t="s">
        <v>174</v>
      </c>
      <c r="M51" s="116">
        <v>827</v>
      </c>
    </row>
    <row r="52" spans="1:13" ht="19.5" customHeight="1">
      <c r="A52" s="85"/>
      <c r="B52" s="90"/>
      <c r="C52" s="7" t="s">
        <v>370</v>
      </c>
      <c r="D52" s="21">
        <v>0</v>
      </c>
      <c r="E52" s="21">
        <v>0</v>
      </c>
      <c r="F52" s="21">
        <v>0</v>
      </c>
      <c r="G52" s="17" t="e">
        <f t="shared" si="1"/>
        <v>#DIV/0!</v>
      </c>
      <c r="H52" s="47"/>
      <c r="I52" s="33"/>
      <c r="J52" s="39"/>
      <c r="K52" s="39"/>
      <c r="L52" s="36"/>
      <c r="M52" s="117"/>
    </row>
    <row r="53" spans="1:13" ht="19.5" customHeight="1">
      <c r="A53" s="85"/>
      <c r="B53" s="90"/>
      <c r="C53" s="7" t="s">
        <v>371</v>
      </c>
      <c r="D53" s="21">
        <v>0</v>
      </c>
      <c r="E53" s="21">
        <v>0</v>
      </c>
      <c r="F53" s="21">
        <v>0</v>
      </c>
      <c r="G53" s="17" t="e">
        <f t="shared" si="1"/>
        <v>#DIV/0!</v>
      </c>
      <c r="H53" s="47"/>
      <c r="I53" s="33"/>
      <c r="J53" s="39"/>
      <c r="K53" s="39"/>
      <c r="L53" s="36"/>
      <c r="M53" s="117"/>
    </row>
    <row r="54" spans="1:13" ht="19.5" customHeight="1">
      <c r="A54" s="85"/>
      <c r="B54" s="90"/>
      <c r="C54" s="7" t="s">
        <v>372</v>
      </c>
      <c r="D54" s="21">
        <v>0</v>
      </c>
      <c r="E54" s="21">
        <v>0</v>
      </c>
      <c r="F54" s="21">
        <v>0</v>
      </c>
      <c r="G54" s="17" t="e">
        <f t="shared" si="1"/>
        <v>#DIV/0!</v>
      </c>
      <c r="H54" s="47"/>
      <c r="I54" s="33"/>
      <c r="J54" s="39"/>
      <c r="K54" s="39"/>
      <c r="L54" s="36"/>
      <c r="M54" s="117"/>
    </row>
    <row r="55" spans="1:13" ht="19.5" customHeight="1">
      <c r="A55" s="85"/>
      <c r="B55" s="90"/>
      <c r="C55" s="7" t="s">
        <v>373</v>
      </c>
      <c r="D55" s="21">
        <v>0</v>
      </c>
      <c r="E55" s="21">
        <v>0</v>
      </c>
      <c r="F55" s="21">
        <v>0</v>
      </c>
      <c r="G55" s="17" t="e">
        <f t="shared" si="1"/>
        <v>#DIV/0!</v>
      </c>
      <c r="H55" s="48"/>
      <c r="I55" s="34"/>
      <c r="J55" s="39"/>
      <c r="K55" s="39"/>
      <c r="L55" s="37"/>
      <c r="M55" s="118"/>
    </row>
    <row r="56" spans="1:13" ht="21" customHeight="1">
      <c r="A56" s="87" t="s">
        <v>96</v>
      </c>
      <c r="B56" s="52" t="s">
        <v>389</v>
      </c>
      <c r="C56" s="11" t="s">
        <v>369</v>
      </c>
      <c r="D56" s="22">
        <f>SUM(D57:D60)</f>
        <v>25367.3</v>
      </c>
      <c r="E56" s="22">
        <f>SUM(E57:E60)</f>
        <v>3754.04</v>
      </c>
      <c r="F56" s="22">
        <f>SUM(F57:F60)</f>
        <v>3754.04</v>
      </c>
      <c r="G56" s="21">
        <f t="shared" si="1"/>
        <v>14.798736956633146</v>
      </c>
      <c r="H56" s="44"/>
      <c r="I56" s="35"/>
      <c r="J56" s="38"/>
      <c r="K56" s="32" t="s">
        <v>428</v>
      </c>
      <c r="L56" s="35"/>
      <c r="M56" s="116">
        <v>827</v>
      </c>
    </row>
    <row r="57" spans="1:13" ht="15.75">
      <c r="A57" s="88"/>
      <c r="B57" s="53"/>
      <c r="C57" s="7" t="s">
        <v>370</v>
      </c>
      <c r="D57" s="21">
        <f>D62+D67+D72+D77+D82</f>
        <v>7640</v>
      </c>
      <c r="E57" s="21">
        <f>E62+E67+E72+E77+E82</f>
        <v>2499.44</v>
      </c>
      <c r="F57" s="21">
        <f>F62+F67+F72+F77+F82</f>
        <v>2499.44</v>
      </c>
      <c r="G57" s="21">
        <f t="shared" si="1"/>
        <v>32.715183246073295</v>
      </c>
      <c r="H57" s="47"/>
      <c r="I57" s="36"/>
      <c r="J57" s="38"/>
      <c r="K57" s="33"/>
      <c r="L57" s="36"/>
      <c r="M57" s="117"/>
    </row>
    <row r="58" spans="1:13" ht="15.75">
      <c r="A58" s="88"/>
      <c r="B58" s="53"/>
      <c r="C58" s="7" t="s">
        <v>371</v>
      </c>
      <c r="D58" s="21">
        <f t="shared" ref="D58:F60" si="7">D63+D68+D73+D78+D83</f>
        <v>9234.2999999999993</v>
      </c>
      <c r="E58" s="21">
        <f>E63+E68+E73+E78+E83</f>
        <v>1254.5999999999999</v>
      </c>
      <c r="F58" s="21">
        <f>F63+F68+F73+F78+F83</f>
        <v>1254.5999999999999</v>
      </c>
      <c r="G58" s="21">
        <f t="shared" si="1"/>
        <v>13.586303239011077</v>
      </c>
      <c r="H58" s="47"/>
      <c r="I58" s="36"/>
      <c r="J58" s="38"/>
      <c r="K58" s="33"/>
      <c r="L58" s="36"/>
      <c r="M58" s="117"/>
    </row>
    <row r="59" spans="1:13" ht="19.5" customHeight="1">
      <c r="A59" s="88"/>
      <c r="B59" s="53"/>
      <c r="C59" s="7" t="s">
        <v>372</v>
      </c>
      <c r="D59" s="21">
        <f t="shared" si="7"/>
        <v>0</v>
      </c>
      <c r="E59" s="21">
        <f t="shared" si="7"/>
        <v>0</v>
      </c>
      <c r="F59" s="21">
        <f t="shared" si="7"/>
        <v>0</v>
      </c>
      <c r="G59" s="17" t="e">
        <f t="shared" si="1"/>
        <v>#DIV/0!</v>
      </c>
      <c r="H59" s="47"/>
      <c r="I59" s="36"/>
      <c r="J59" s="38"/>
      <c r="K59" s="33"/>
      <c r="L59" s="36"/>
      <c r="M59" s="117"/>
    </row>
    <row r="60" spans="1:13" ht="20.25" customHeight="1">
      <c r="A60" s="89"/>
      <c r="B60" s="54"/>
      <c r="C60" s="7" t="s">
        <v>373</v>
      </c>
      <c r="D60" s="21">
        <f t="shared" si="7"/>
        <v>8493</v>
      </c>
      <c r="E60" s="21">
        <f t="shared" si="7"/>
        <v>0</v>
      </c>
      <c r="F60" s="21">
        <f t="shared" si="7"/>
        <v>0</v>
      </c>
      <c r="G60" s="21">
        <f t="shared" si="1"/>
        <v>0</v>
      </c>
      <c r="H60" s="48"/>
      <c r="I60" s="37"/>
      <c r="J60" s="38"/>
      <c r="K60" s="34"/>
      <c r="L60" s="37"/>
      <c r="M60" s="118"/>
    </row>
    <row r="61" spans="1:13" ht="18" customHeight="1">
      <c r="A61" s="87" t="s">
        <v>97</v>
      </c>
      <c r="B61" s="52" t="s">
        <v>390</v>
      </c>
      <c r="C61" s="11" t="s">
        <v>369</v>
      </c>
      <c r="D61" s="22">
        <f>SUM(D62:D65)</f>
        <v>12133</v>
      </c>
      <c r="E61" s="22">
        <f>SUM(E62:E65)</f>
        <v>0</v>
      </c>
      <c r="F61" s="22">
        <f>SUM(F62:F65)</f>
        <v>0</v>
      </c>
      <c r="G61" s="21">
        <f t="shared" si="1"/>
        <v>0</v>
      </c>
      <c r="H61" s="44" t="s">
        <v>391</v>
      </c>
      <c r="I61" s="32" t="s">
        <v>455</v>
      </c>
      <c r="J61" s="32" t="s">
        <v>132</v>
      </c>
      <c r="K61" s="32" t="s">
        <v>430</v>
      </c>
      <c r="L61" s="35" t="s">
        <v>178</v>
      </c>
      <c r="M61" s="116">
        <v>827</v>
      </c>
    </row>
    <row r="62" spans="1:13" ht="15.75">
      <c r="A62" s="88"/>
      <c r="B62" s="53"/>
      <c r="C62" s="7" t="s">
        <v>370</v>
      </c>
      <c r="D62" s="21">
        <v>3640</v>
      </c>
      <c r="E62" s="21">
        <v>0</v>
      </c>
      <c r="F62" s="21">
        <v>0</v>
      </c>
      <c r="G62" s="21">
        <f t="shared" si="1"/>
        <v>0</v>
      </c>
      <c r="H62" s="47"/>
      <c r="I62" s="33"/>
      <c r="J62" s="33"/>
      <c r="K62" s="33"/>
      <c r="L62" s="36"/>
      <c r="M62" s="117"/>
    </row>
    <row r="63" spans="1:13" ht="15.75">
      <c r="A63" s="88"/>
      <c r="B63" s="53"/>
      <c r="C63" s="7" t="s">
        <v>371</v>
      </c>
      <c r="D63" s="21">
        <v>0</v>
      </c>
      <c r="E63" s="21">
        <v>0</v>
      </c>
      <c r="F63" s="21">
        <v>0</v>
      </c>
      <c r="G63" s="17" t="e">
        <f t="shared" si="1"/>
        <v>#DIV/0!</v>
      </c>
      <c r="H63" s="47"/>
      <c r="I63" s="33"/>
      <c r="J63" s="33"/>
      <c r="K63" s="33"/>
      <c r="L63" s="36"/>
      <c r="M63" s="117"/>
    </row>
    <row r="64" spans="1:13" ht="15.75">
      <c r="A64" s="88"/>
      <c r="B64" s="53"/>
      <c r="C64" s="7" t="s">
        <v>372</v>
      </c>
      <c r="D64" s="21">
        <v>0</v>
      </c>
      <c r="E64" s="21">
        <v>0</v>
      </c>
      <c r="F64" s="21">
        <v>0</v>
      </c>
      <c r="G64" s="17" t="e">
        <f t="shared" si="1"/>
        <v>#DIV/0!</v>
      </c>
      <c r="H64" s="47"/>
      <c r="I64" s="33"/>
      <c r="J64" s="33"/>
      <c r="K64" s="33"/>
      <c r="L64" s="36"/>
      <c r="M64" s="117"/>
    </row>
    <row r="65" spans="1:13" ht="15.75">
      <c r="A65" s="89"/>
      <c r="B65" s="54"/>
      <c r="C65" s="7" t="s">
        <v>373</v>
      </c>
      <c r="D65" s="21">
        <v>8493</v>
      </c>
      <c r="E65" s="21">
        <v>0</v>
      </c>
      <c r="F65" s="21">
        <v>0</v>
      </c>
      <c r="G65" s="21">
        <f t="shared" si="1"/>
        <v>0</v>
      </c>
      <c r="H65" s="48"/>
      <c r="I65" s="34"/>
      <c r="J65" s="34"/>
      <c r="K65" s="34"/>
      <c r="L65" s="37"/>
      <c r="M65" s="118"/>
    </row>
    <row r="66" spans="1:13" ht="25.5" customHeight="1">
      <c r="A66" s="87" t="s">
        <v>98</v>
      </c>
      <c r="B66" s="52" t="s">
        <v>392</v>
      </c>
      <c r="C66" s="23" t="s">
        <v>369</v>
      </c>
      <c r="D66" s="24">
        <f>SUM(D67:D70)</f>
        <v>9479.7000000000007</v>
      </c>
      <c r="E66" s="24">
        <f>SUM(E67:E70)</f>
        <v>0</v>
      </c>
      <c r="F66" s="24">
        <f>SUM(F67:F70)</f>
        <v>0</v>
      </c>
      <c r="G66" s="21">
        <f t="shared" si="1"/>
        <v>0</v>
      </c>
      <c r="H66" s="32" t="s">
        <v>116</v>
      </c>
      <c r="I66" s="87" t="s">
        <v>454</v>
      </c>
      <c r="J66" s="32" t="s">
        <v>132</v>
      </c>
      <c r="K66" s="32" t="s">
        <v>430</v>
      </c>
      <c r="L66" s="122" t="s">
        <v>283</v>
      </c>
      <c r="M66" s="116">
        <v>827</v>
      </c>
    </row>
    <row r="67" spans="1:13" ht="15.75">
      <c r="A67" s="88"/>
      <c r="B67" s="53"/>
      <c r="C67" s="23" t="s">
        <v>370</v>
      </c>
      <c r="D67" s="25">
        <v>1500</v>
      </c>
      <c r="E67" s="25">
        <v>0</v>
      </c>
      <c r="F67" s="25">
        <v>0</v>
      </c>
      <c r="G67" s="21">
        <f t="shared" si="1"/>
        <v>0</v>
      </c>
      <c r="H67" s="154"/>
      <c r="I67" s="88"/>
      <c r="J67" s="33"/>
      <c r="K67" s="33"/>
      <c r="L67" s="123"/>
      <c r="M67" s="117"/>
    </row>
    <row r="68" spans="1:13" ht="15.75">
      <c r="A68" s="88"/>
      <c r="B68" s="53"/>
      <c r="C68" s="23" t="s">
        <v>371</v>
      </c>
      <c r="D68" s="25">
        <v>7979.7</v>
      </c>
      <c r="E68" s="25">
        <v>0</v>
      </c>
      <c r="F68" s="25">
        <v>0</v>
      </c>
      <c r="G68" s="21">
        <f t="shared" si="1"/>
        <v>0</v>
      </c>
      <c r="H68" s="154"/>
      <c r="I68" s="88"/>
      <c r="J68" s="33"/>
      <c r="K68" s="33"/>
      <c r="L68" s="123"/>
      <c r="M68" s="117"/>
    </row>
    <row r="69" spans="1:13" ht="15.75">
      <c r="A69" s="88"/>
      <c r="B69" s="53"/>
      <c r="C69" s="23" t="s">
        <v>372</v>
      </c>
      <c r="D69" s="25">
        <v>0</v>
      </c>
      <c r="E69" s="25">
        <v>0</v>
      </c>
      <c r="F69" s="25">
        <v>0</v>
      </c>
      <c r="G69" s="17" t="e">
        <f t="shared" si="1"/>
        <v>#DIV/0!</v>
      </c>
      <c r="H69" s="154"/>
      <c r="I69" s="88"/>
      <c r="J69" s="33"/>
      <c r="K69" s="33"/>
      <c r="L69" s="123"/>
      <c r="M69" s="117"/>
    </row>
    <row r="70" spans="1:13" ht="99" customHeight="1">
      <c r="A70" s="89"/>
      <c r="B70" s="54"/>
      <c r="C70" s="23" t="s">
        <v>373</v>
      </c>
      <c r="D70" s="25">
        <v>0</v>
      </c>
      <c r="E70" s="25">
        <v>0</v>
      </c>
      <c r="F70" s="25">
        <v>0</v>
      </c>
      <c r="G70" s="17" t="e">
        <f t="shared" si="1"/>
        <v>#DIV/0!</v>
      </c>
      <c r="H70" s="155"/>
      <c r="I70" s="89"/>
      <c r="J70" s="34"/>
      <c r="K70" s="34"/>
      <c r="L70" s="124"/>
      <c r="M70" s="118"/>
    </row>
    <row r="71" spans="1:13" ht="16.5" customHeight="1">
      <c r="A71" s="87" t="s">
        <v>190</v>
      </c>
      <c r="B71" s="52" t="s">
        <v>23</v>
      </c>
      <c r="C71" s="11" t="s">
        <v>369</v>
      </c>
      <c r="D71" s="19">
        <f>SUM(D72:D75)</f>
        <v>0</v>
      </c>
      <c r="E71" s="19">
        <f>SUM(E72:E75)</f>
        <v>0</v>
      </c>
      <c r="F71" s="19">
        <f>SUM(F72:F75)</f>
        <v>0</v>
      </c>
      <c r="G71" s="17" t="e">
        <f t="shared" ref="G71:G134" si="8">F71/D71*100</f>
        <v>#DIV/0!</v>
      </c>
      <c r="H71" s="44" t="s">
        <v>1</v>
      </c>
      <c r="I71" s="32" t="s">
        <v>174</v>
      </c>
      <c r="J71" s="32" t="s">
        <v>132</v>
      </c>
      <c r="K71" s="32" t="s">
        <v>430</v>
      </c>
      <c r="L71" s="35" t="s">
        <v>174</v>
      </c>
      <c r="M71" s="116">
        <v>827</v>
      </c>
    </row>
    <row r="72" spans="1:13" ht="15.75">
      <c r="A72" s="88"/>
      <c r="B72" s="53"/>
      <c r="C72" s="7" t="s">
        <v>370</v>
      </c>
      <c r="D72" s="17">
        <v>0</v>
      </c>
      <c r="E72" s="17">
        <v>0</v>
      </c>
      <c r="F72" s="17">
        <v>0</v>
      </c>
      <c r="G72" s="17" t="e">
        <f t="shared" si="8"/>
        <v>#DIV/0!</v>
      </c>
      <c r="H72" s="47"/>
      <c r="I72" s="33"/>
      <c r="J72" s="33"/>
      <c r="K72" s="33"/>
      <c r="L72" s="36"/>
      <c r="M72" s="117"/>
    </row>
    <row r="73" spans="1:13" ht="15.75">
      <c r="A73" s="88"/>
      <c r="B73" s="53"/>
      <c r="C73" s="7" t="s">
        <v>371</v>
      </c>
      <c r="D73" s="17">
        <v>0</v>
      </c>
      <c r="E73" s="17">
        <v>0</v>
      </c>
      <c r="F73" s="17">
        <v>0</v>
      </c>
      <c r="G73" s="17" t="e">
        <f t="shared" si="8"/>
        <v>#DIV/0!</v>
      </c>
      <c r="H73" s="47"/>
      <c r="I73" s="33"/>
      <c r="J73" s="33"/>
      <c r="K73" s="33"/>
      <c r="L73" s="36"/>
      <c r="M73" s="117"/>
    </row>
    <row r="74" spans="1:13" ht="15.75">
      <c r="A74" s="88"/>
      <c r="B74" s="53"/>
      <c r="C74" s="7" t="s">
        <v>372</v>
      </c>
      <c r="D74" s="17">
        <v>0</v>
      </c>
      <c r="E74" s="17">
        <v>0</v>
      </c>
      <c r="F74" s="17">
        <v>0</v>
      </c>
      <c r="G74" s="17" t="e">
        <f t="shared" si="8"/>
        <v>#DIV/0!</v>
      </c>
      <c r="H74" s="47"/>
      <c r="I74" s="33"/>
      <c r="J74" s="33"/>
      <c r="K74" s="33"/>
      <c r="L74" s="36"/>
      <c r="M74" s="117"/>
    </row>
    <row r="75" spans="1:13" ht="15.75">
      <c r="A75" s="89"/>
      <c r="B75" s="54"/>
      <c r="C75" s="7" t="s">
        <v>373</v>
      </c>
      <c r="D75" s="17">
        <v>0</v>
      </c>
      <c r="E75" s="17">
        <v>0</v>
      </c>
      <c r="F75" s="17">
        <v>0</v>
      </c>
      <c r="G75" s="17" t="e">
        <f t="shared" si="8"/>
        <v>#DIV/0!</v>
      </c>
      <c r="H75" s="48"/>
      <c r="I75" s="34"/>
      <c r="J75" s="34"/>
      <c r="K75" s="34"/>
      <c r="L75" s="37"/>
      <c r="M75" s="118"/>
    </row>
    <row r="76" spans="1:13" ht="18.75" customHeight="1">
      <c r="A76" s="87" t="s">
        <v>191</v>
      </c>
      <c r="B76" s="52" t="s">
        <v>24</v>
      </c>
      <c r="C76" s="11" t="s">
        <v>369</v>
      </c>
      <c r="D76" s="19">
        <f>SUM(D77:D80)</f>
        <v>0</v>
      </c>
      <c r="E76" s="19">
        <f>SUM(E77:E80)</f>
        <v>0</v>
      </c>
      <c r="F76" s="19">
        <f>SUM(F77:F80)</f>
        <v>0</v>
      </c>
      <c r="G76" s="17" t="e">
        <f t="shared" si="8"/>
        <v>#DIV/0!</v>
      </c>
      <c r="H76" s="44" t="s">
        <v>2</v>
      </c>
      <c r="I76" s="32" t="s">
        <v>174</v>
      </c>
      <c r="J76" s="32" t="s">
        <v>132</v>
      </c>
      <c r="K76" s="32" t="s">
        <v>430</v>
      </c>
      <c r="L76" s="35" t="s">
        <v>174</v>
      </c>
      <c r="M76" s="116">
        <v>827</v>
      </c>
    </row>
    <row r="77" spans="1:13" ht="15.75">
      <c r="A77" s="88"/>
      <c r="B77" s="53"/>
      <c r="C77" s="7" t="s">
        <v>370</v>
      </c>
      <c r="D77" s="21">
        <v>0</v>
      </c>
      <c r="E77" s="21">
        <v>0</v>
      </c>
      <c r="F77" s="21">
        <v>0</v>
      </c>
      <c r="G77" s="17" t="e">
        <f t="shared" si="8"/>
        <v>#DIV/0!</v>
      </c>
      <c r="H77" s="47"/>
      <c r="I77" s="33"/>
      <c r="J77" s="33"/>
      <c r="K77" s="33"/>
      <c r="L77" s="36"/>
      <c r="M77" s="117"/>
    </row>
    <row r="78" spans="1:13" ht="15.75">
      <c r="A78" s="88"/>
      <c r="B78" s="53"/>
      <c r="C78" s="7" t="s">
        <v>371</v>
      </c>
      <c r="D78" s="21">
        <v>0</v>
      </c>
      <c r="E78" s="21">
        <v>0</v>
      </c>
      <c r="F78" s="21">
        <v>0</v>
      </c>
      <c r="G78" s="17" t="e">
        <f t="shared" si="8"/>
        <v>#DIV/0!</v>
      </c>
      <c r="H78" s="47"/>
      <c r="I78" s="33"/>
      <c r="J78" s="33"/>
      <c r="K78" s="33"/>
      <c r="L78" s="36"/>
      <c r="M78" s="117"/>
    </row>
    <row r="79" spans="1:13" ht="15.75">
      <c r="A79" s="88"/>
      <c r="B79" s="53"/>
      <c r="C79" s="7" t="s">
        <v>372</v>
      </c>
      <c r="D79" s="21">
        <v>0</v>
      </c>
      <c r="E79" s="21">
        <v>0</v>
      </c>
      <c r="F79" s="21">
        <v>0</v>
      </c>
      <c r="G79" s="17" t="e">
        <f t="shared" si="8"/>
        <v>#DIV/0!</v>
      </c>
      <c r="H79" s="47"/>
      <c r="I79" s="33"/>
      <c r="J79" s="33"/>
      <c r="K79" s="33"/>
      <c r="L79" s="36"/>
      <c r="M79" s="117"/>
    </row>
    <row r="80" spans="1:13" ht="15.75">
      <c r="A80" s="89"/>
      <c r="B80" s="54"/>
      <c r="C80" s="7" t="s">
        <v>373</v>
      </c>
      <c r="D80" s="21">
        <v>0</v>
      </c>
      <c r="E80" s="21">
        <v>0</v>
      </c>
      <c r="F80" s="21">
        <v>0</v>
      </c>
      <c r="G80" s="17" t="e">
        <f t="shared" si="8"/>
        <v>#DIV/0!</v>
      </c>
      <c r="H80" s="48"/>
      <c r="I80" s="34"/>
      <c r="J80" s="34"/>
      <c r="K80" s="34"/>
      <c r="L80" s="37"/>
      <c r="M80" s="118"/>
    </row>
    <row r="81" spans="1:14" ht="19.5" customHeight="1">
      <c r="A81" s="87" t="s">
        <v>192</v>
      </c>
      <c r="B81" s="52" t="s">
        <v>393</v>
      </c>
      <c r="C81" s="11" t="s">
        <v>369</v>
      </c>
      <c r="D81" s="22">
        <f>SUM(D82:D85)</f>
        <v>3754.6</v>
      </c>
      <c r="E81" s="22">
        <f>SUM(E82:E85)</f>
        <v>3754.04</v>
      </c>
      <c r="F81" s="22">
        <f>SUM(F82:F85)</f>
        <v>3754.04</v>
      </c>
      <c r="G81" s="17">
        <f t="shared" si="8"/>
        <v>99.985084962446066</v>
      </c>
      <c r="H81" s="44" t="s">
        <v>112</v>
      </c>
      <c r="I81" s="32" t="s">
        <v>300</v>
      </c>
      <c r="J81" s="39" t="s">
        <v>133</v>
      </c>
      <c r="K81" s="32" t="s">
        <v>428</v>
      </c>
      <c r="L81" s="32" t="s">
        <v>301</v>
      </c>
      <c r="M81" s="116">
        <v>827</v>
      </c>
    </row>
    <row r="82" spans="1:14" ht="15.75">
      <c r="A82" s="88"/>
      <c r="B82" s="53"/>
      <c r="C82" s="7" t="s">
        <v>370</v>
      </c>
      <c r="D82" s="21">
        <v>2500</v>
      </c>
      <c r="E82" s="21">
        <v>2499.44</v>
      </c>
      <c r="F82" s="21">
        <v>2499.44</v>
      </c>
      <c r="G82" s="17">
        <f t="shared" si="8"/>
        <v>99.977599999999995</v>
      </c>
      <c r="H82" s="47"/>
      <c r="I82" s="33"/>
      <c r="J82" s="39"/>
      <c r="K82" s="33"/>
      <c r="L82" s="33"/>
      <c r="M82" s="117"/>
    </row>
    <row r="83" spans="1:14" ht="15.75">
      <c r="A83" s="88"/>
      <c r="B83" s="53"/>
      <c r="C83" s="7" t="s">
        <v>371</v>
      </c>
      <c r="D83" s="21">
        <v>1254.5999999999999</v>
      </c>
      <c r="E83" s="21">
        <v>1254.5999999999999</v>
      </c>
      <c r="F83" s="21">
        <v>1254.5999999999999</v>
      </c>
      <c r="G83" s="17">
        <f t="shared" si="8"/>
        <v>100</v>
      </c>
      <c r="H83" s="47"/>
      <c r="I83" s="33"/>
      <c r="J83" s="39"/>
      <c r="K83" s="33"/>
      <c r="L83" s="33"/>
      <c r="M83" s="117"/>
    </row>
    <row r="84" spans="1:14" ht="15.75">
      <c r="A84" s="88"/>
      <c r="B84" s="53"/>
      <c r="C84" s="7" t="s">
        <v>372</v>
      </c>
      <c r="D84" s="21">
        <v>0</v>
      </c>
      <c r="E84" s="21">
        <v>0</v>
      </c>
      <c r="F84" s="21">
        <v>0</v>
      </c>
      <c r="G84" s="17" t="e">
        <f t="shared" si="8"/>
        <v>#DIV/0!</v>
      </c>
      <c r="H84" s="47"/>
      <c r="I84" s="33"/>
      <c r="J84" s="39"/>
      <c r="K84" s="33"/>
      <c r="L84" s="33"/>
      <c r="M84" s="117"/>
    </row>
    <row r="85" spans="1:14" ht="36" customHeight="1">
      <c r="A85" s="89"/>
      <c r="B85" s="54"/>
      <c r="C85" s="7" t="s">
        <v>373</v>
      </c>
      <c r="D85" s="21">
        <v>0</v>
      </c>
      <c r="E85" s="21">
        <v>0</v>
      </c>
      <c r="F85" s="21">
        <v>0</v>
      </c>
      <c r="G85" s="17" t="e">
        <f t="shared" si="8"/>
        <v>#DIV/0!</v>
      </c>
      <c r="H85" s="48"/>
      <c r="I85" s="34"/>
      <c r="J85" s="39"/>
      <c r="K85" s="34"/>
      <c r="L85" s="34"/>
      <c r="M85" s="118"/>
    </row>
    <row r="86" spans="1:14" ht="14.45" customHeight="1">
      <c r="A86" s="87" t="s">
        <v>193</v>
      </c>
      <c r="B86" s="52" t="s">
        <v>395</v>
      </c>
      <c r="C86" s="11" t="s">
        <v>369</v>
      </c>
      <c r="D86" s="22">
        <f>SUM(D87:D90)</f>
        <v>262964.712</v>
      </c>
      <c r="E86" s="22">
        <f>SUM(E87:E90)</f>
        <v>102338.73000000001</v>
      </c>
      <c r="F86" s="22">
        <f>SUM(F87:F90)</f>
        <v>102338.73000000001</v>
      </c>
      <c r="G86" s="17">
        <f t="shared" si="8"/>
        <v>38.917286361981532</v>
      </c>
      <c r="H86" s="44"/>
      <c r="I86" s="32"/>
      <c r="J86" s="38"/>
      <c r="K86" s="32" t="s">
        <v>428</v>
      </c>
      <c r="L86" s="35"/>
      <c r="M86" s="116">
        <v>827</v>
      </c>
    </row>
    <row r="87" spans="1:14" ht="14.25" customHeight="1">
      <c r="A87" s="88"/>
      <c r="B87" s="53"/>
      <c r="C87" s="7" t="s">
        <v>370</v>
      </c>
      <c r="D87" s="21">
        <f>D92+D102+D107+D112+D122+D117+D127+D97</f>
        <v>234612.51199999999</v>
      </c>
      <c r="E87" s="21">
        <f>E92+E102+E107+E112+E122+E117+E127+E97</f>
        <v>88320.38</v>
      </c>
      <c r="F87" s="21">
        <f>F92+F102+F107+F112+F122+F117+F127+F97</f>
        <v>88320.38</v>
      </c>
      <c r="G87" s="17">
        <f t="shared" si="8"/>
        <v>37.645213056667671</v>
      </c>
      <c r="H87" s="47"/>
      <c r="I87" s="33"/>
      <c r="J87" s="38"/>
      <c r="K87" s="33"/>
      <c r="L87" s="36"/>
      <c r="M87" s="117"/>
    </row>
    <row r="88" spans="1:14" ht="15.75">
      <c r="A88" s="88"/>
      <c r="B88" s="53"/>
      <c r="C88" s="7" t="s">
        <v>371</v>
      </c>
      <c r="D88" s="21">
        <f>SUM(D93+D98+D103+D108+D113+D118+D123+D128)</f>
        <v>28352.2</v>
      </c>
      <c r="E88" s="21">
        <f>E103+E108+E93</f>
        <v>14018.35</v>
      </c>
      <c r="F88" s="21">
        <f>F103+F108+F93</f>
        <v>14018.35</v>
      </c>
      <c r="G88" s="17">
        <f t="shared" si="8"/>
        <v>49.443605787205222</v>
      </c>
      <c r="H88" s="47"/>
      <c r="I88" s="33"/>
      <c r="J88" s="38"/>
      <c r="K88" s="33"/>
      <c r="L88" s="36"/>
      <c r="M88" s="117"/>
    </row>
    <row r="89" spans="1:14" ht="13.5" customHeight="1">
      <c r="A89" s="88"/>
      <c r="B89" s="53"/>
      <c r="C89" s="7" t="s">
        <v>372</v>
      </c>
      <c r="D89" s="21">
        <f>D94+D104+D109+E113+E123+E118+E128+E98</f>
        <v>0</v>
      </c>
      <c r="E89" s="21">
        <v>0</v>
      </c>
      <c r="F89" s="21">
        <v>0</v>
      </c>
      <c r="G89" s="17" t="e">
        <f t="shared" si="8"/>
        <v>#DIV/0!</v>
      </c>
      <c r="H89" s="47"/>
      <c r="I89" s="33"/>
      <c r="J89" s="38"/>
      <c r="K89" s="33"/>
      <c r="L89" s="36"/>
      <c r="M89" s="117"/>
    </row>
    <row r="90" spans="1:14" ht="14.25" customHeight="1">
      <c r="A90" s="89"/>
      <c r="B90" s="54"/>
      <c r="C90" s="7" t="s">
        <v>373</v>
      </c>
      <c r="D90" s="21">
        <f>D95+D105+D110+E114+E124+E119+E129+E99</f>
        <v>0</v>
      </c>
      <c r="E90" s="21">
        <v>0</v>
      </c>
      <c r="F90" s="21">
        <v>0</v>
      </c>
      <c r="G90" s="17" t="e">
        <f t="shared" si="8"/>
        <v>#DIV/0!</v>
      </c>
      <c r="H90" s="48"/>
      <c r="I90" s="34"/>
      <c r="J90" s="38"/>
      <c r="K90" s="34"/>
      <c r="L90" s="37"/>
      <c r="M90" s="118"/>
    </row>
    <row r="91" spans="1:14" ht="18.75" customHeight="1">
      <c r="A91" s="87" t="s">
        <v>194</v>
      </c>
      <c r="B91" s="52" t="s">
        <v>396</v>
      </c>
      <c r="C91" s="11" t="s">
        <v>369</v>
      </c>
      <c r="D91" s="22">
        <f>SUM(D92:D95)</f>
        <v>14000</v>
      </c>
      <c r="E91" s="22">
        <f>SUM(E92:E95)</f>
        <v>10802.18</v>
      </c>
      <c r="F91" s="22">
        <f>SUM(F92:F95)</f>
        <v>10802.18</v>
      </c>
      <c r="G91" s="17">
        <f t="shared" si="8"/>
        <v>77.158428571428573</v>
      </c>
      <c r="H91" s="44" t="s">
        <v>115</v>
      </c>
      <c r="I91" s="32" t="s">
        <v>176</v>
      </c>
      <c r="J91" s="39" t="s">
        <v>133</v>
      </c>
      <c r="K91" s="32" t="s">
        <v>428</v>
      </c>
      <c r="L91" s="32" t="s">
        <v>176</v>
      </c>
      <c r="M91" s="116">
        <v>827</v>
      </c>
      <c r="N91" s="20"/>
    </row>
    <row r="92" spans="1:14" ht="15" customHeight="1">
      <c r="A92" s="88"/>
      <c r="B92" s="53"/>
      <c r="C92" s="7" t="s">
        <v>370</v>
      </c>
      <c r="D92" s="21">
        <v>4000</v>
      </c>
      <c r="E92" s="21">
        <v>2480.1799999999998</v>
      </c>
      <c r="F92" s="21">
        <v>2480.1799999999998</v>
      </c>
      <c r="G92" s="17">
        <f t="shared" si="8"/>
        <v>62.004499999999993</v>
      </c>
      <c r="H92" s="47"/>
      <c r="I92" s="33"/>
      <c r="J92" s="39"/>
      <c r="K92" s="33"/>
      <c r="L92" s="33"/>
      <c r="M92" s="117"/>
      <c r="N92" s="20"/>
    </row>
    <row r="93" spans="1:14" ht="15" customHeight="1">
      <c r="A93" s="88"/>
      <c r="B93" s="53"/>
      <c r="C93" s="7" t="s">
        <v>371</v>
      </c>
      <c r="D93" s="21">
        <v>10000</v>
      </c>
      <c r="E93" s="21">
        <v>8322</v>
      </c>
      <c r="F93" s="21">
        <v>8322</v>
      </c>
      <c r="G93" s="17">
        <f t="shared" si="8"/>
        <v>83.22</v>
      </c>
      <c r="H93" s="47"/>
      <c r="I93" s="33"/>
      <c r="J93" s="39"/>
      <c r="K93" s="33"/>
      <c r="L93" s="33"/>
      <c r="M93" s="117"/>
    </row>
    <row r="94" spans="1:14" ht="15" customHeight="1">
      <c r="A94" s="88"/>
      <c r="B94" s="53"/>
      <c r="C94" s="7" t="s">
        <v>372</v>
      </c>
      <c r="D94" s="21">
        <v>0</v>
      </c>
      <c r="E94" s="21">
        <v>0</v>
      </c>
      <c r="F94" s="21">
        <v>0</v>
      </c>
      <c r="G94" s="17" t="e">
        <f t="shared" si="8"/>
        <v>#DIV/0!</v>
      </c>
      <c r="H94" s="47"/>
      <c r="I94" s="33"/>
      <c r="J94" s="39"/>
      <c r="K94" s="33"/>
      <c r="L94" s="33"/>
      <c r="M94" s="117"/>
    </row>
    <row r="95" spans="1:14" ht="15" customHeight="1">
      <c r="A95" s="89"/>
      <c r="B95" s="54"/>
      <c r="C95" s="7" t="s">
        <v>373</v>
      </c>
      <c r="D95" s="21">
        <v>0</v>
      </c>
      <c r="E95" s="21">
        <v>0</v>
      </c>
      <c r="F95" s="21">
        <v>0</v>
      </c>
      <c r="G95" s="17" t="e">
        <f t="shared" si="8"/>
        <v>#DIV/0!</v>
      </c>
      <c r="H95" s="48"/>
      <c r="I95" s="34"/>
      <c r="J95" s="39"/>
      <c r="K95" s="34"/>
      <c r="L95" s="34"/>
      <c r="M95" s="118"/>
    </row>
    <row r="96" spans="1:14" ht="24.75" customHeight="1">
      <c r="A96" s="87" t="s">
        <v>195</v>
      </c>
      <c r="B96" s="52" t="s">
        <v>397</v>
      </c>
      <c r="C96" s="11" t="s">
        <v>369</v>
      </c>
      <c r="D96" s="22">
        <f>SUM(D97:D100)</f>
        <v>0</v>
      </c>
      <c r="E96" s="22">
        <f>SUM(E97:E100)</f>
        <v>0</v>
      </c>
      <c r="F96" s="22">
        <f>SUM(F97:F100)</f>
        <v>0</v>
      </c>
      <c r="G96" s="17" t="e">
        <f t="shared" si="8"/>
        <v>#DIV/0!</v>
      </c>
      <c r="H96" s="44" t="s">
        <v>117</v>
      </c>
      <c r="I96" s="32" t="s">
        <v>177</v>
      </c>
      <c r="J96" s="39" t="s">
        <v>132</v>
      </c>
      <c r="K96" s="32" t="s">
        <v>430</v>
      </c>
      <c r="L96" s="32" t="s">
        <v>177</v>
      </c>
      <c r="M96" s="116">
        <v>827</v>
      </c>
      <c r="N96" s="20"/>
    </row>
    <row r="97" spans="1:14" ht="15" customHeight="1">
      <c r="A97" s="88"/>
      <c r="B97" s="53"/>
      <c r="C97" s="7" t="s">
        <v>370</v>
      </c>
      <c r="D97" s="21">
        <v>0</v>
      </c>
      <c r="E97" s="21">
        <v>0</v>
      </c>
      <c r="F97" s="21">
        <v>0</v>
      </c>
      <c r="G97" s="17" t="e">
        <f t="shared" si="8"/>
        <v>#DIV/0!</v>
      </c>
      <c r="H97" s="47"/>
      <c r="I97" s="33"/>
      <c r="J97" s="39"/>
      <c r="K97" s="33"/>
      <c r="L97" s="33"/>
      <c r="M97" s="117"/>
      <c r="N97" s="20"/>
    </row>
    <row r="98" spans="1:14" ht="15" customHeight="1">
      <c r="A98" s="88"/>
      <c r="B98" s="53"/>
      <c r="C98" s="7" t="s">
        <v>371</v>
      </c>
      <c r="D98" s="21">
        <v>0</v>
      </c>
      <c r="E98" s="21"/>
      <c r="F98" s="21"/>
      <c r="G98" s="17" t="e">
        <f t="shared" si="8"/>
        <v>#DIV/0!</v>
      </c>
      <c r="H98" s="47"/>
      <c r="I98" s="33"/>
      <c r="J98" s="39"/>
      <c r="K98" s="33"/>
      <c r="L98" s="33"/>
      <c r="M98" s="117"/>
    </row>
    <row r="99" spans="1:14" ht="15" customHeight="1">
      <c r="A99" s="88"/>
      <c r="B99" s="53"/>
      <c r="C99" s="7" t="s">
        <v>372</v>
      </c>
      <c r="D99" s="21">
        <v>0</v>
      </c>
      <c r="E99" s="21">
        <v>0</v>
      </c>
      <c r="F99" s="21">
        <v>0</v>
      </c>
      <c r="G99" s="17" t="e">
        <f t="shared" si="8"/>
        <v>#DIV/0!</v>
      </c>
      <c r="H99" s="47"/>
      <c r="I99" s="33"/>
      <c r="J99" s="39"/>
      <c r="K99" s="33"/>
      <c r="L99" s="33"/>
      <c r="M99" s="117"/>
    </row>
    <row r="100" spans="1:14" ht="74.25" customHeight="1">
      <c r="A100" s="89"/>
      <c r="B100" s="54"/>
      <c r="C100" s="7" t="s">
        <v>373</v>
      </c>
      <c r="D100" s="21">
        <v>0</v>
      </c>
      <c r="E100" s="21">
        <v>0</v>
      </c>
      <c r="F100" s="21">
        <v>0</v>
      </c>
      <c r="G100" s="17" t="e">
        <f t="shared" si="8"/>
        <v>#DIV/0!</v>
      </c>
      <c r="H100" s="48"/>
      <c r="I100" s="34"/>
      <c r="J100" s="39"/>
      <c r="K100" s="34"/>
      <c r="L100" s="34"/>
      <c r="M100" s="118"/>
    </row>
    <row r="101" spans="1:14" ht="21" customHeight="1">
      <c r="A101" s="87" t="s">
        <v>196</v>
      </c>
      <c r="B101" s="52" t="s">
        <v>398</v>
      </c>
      <c r="C101" s="11" t="s">
        <v>369</v>
      </c>
      <c r="D101" s="22">
        <f>SUM(D102:D105)</f>
        <v>27146.871999999999</v>
      </c>
      <c r="E101" s="22">
        <f>SUM(E102:E105)</f>
        <v>10387.89</v>
      </c>
      <c r="F101" s="22">
        <f>SUM(F102:F105)</f>
        <v>10387.89</v>
      </c>
      <c r="G101" s="21">
        <f t="shared" si="8"/>
        <v>38.265513610555203</v>
      </c>
      <c r="H101" s="44" t="s">
        <v>113</v>
      </c>
      <c r="I101" s="32" t="s">
        <v>157</v>
      </c>
      <c r="J101" s="39" t="s">
        <v>133</v>
      </c>
      <c r="K101" s="32" t="s">
        <v>430</v>
      </c>
      <c r="L101" s="32" t="s">
        <v>284</v>
      </c>
      <c r="M101" s="116">
        <v>827</v>
      </c>
    </row>
    <row r="102" spans="1:14" ht="15.75">
      <c r="A102" s="88"/>
      <c r="B102" s="53"/>
      <c r="C102" s="7" t="s">
        <v>370</v>
      </c>
      <c r="D102" s="21">
        <v>18794.671999999999</v>
      </c>
      <c r="E102" s="21">
        <v>7191.54</v>
      </c>
      <c r="F102" s="21">
        <v>7191.54</v>
      </c>
      <c r="G102" s="21">
        <f t="shared" si="8"/>
        <v>38.263716440489091</v>
      </c>
      <c r="H102" s="47"/>
      <c r="I102" s="33"/>
      <c r="J102" s="39"/>
      <c r="K102" s="33"/>
      <c r="L102" s="33"/>
      <c r="M102" s="117"/>
    </row>
    <row r="103" spans="1:14" ht="15.75">
      <c r="A103" s="88"/>
      <c r="B103" s="53"/>
      <c r="C103" s="7" t="s">
        <v>371</v>
      </c>
      <c r="D103" s="21">
        <v>8352.2000000000007</v>
      </c>
      <c r="E103" s="21">
        <v>3196.35</v>
      </c>
      <c r="F103" s="21">
        <v>3196.35</v>
      </c>
      <c r="G103" s="21">
        <f t="shared" si="8"/>
        <v>38.269557721318932</v>
      </c>
      <c r="H103" s="47"/>
      <c r="I103" s="33"/>
      <c r="J103" s="39"/>
      <c r="K103" s="33"/>
      <c r="L103" s="33"/>
      <c r="M103" s="117"/>
    </row>
    <row r="104" spans="1:14" ht="15.75">
      <c r="A104" s="88"/>
      <c r="B104" s="53"/>
      <c r="C104" s="7" t="s">
        <v>372</v>
      </c>
      <c r="D104" s="21">
        <v>0</v>
      </c>
      <c r="E104" s="21">
        <v>0</v>
      </c>
      <c r="F104" s="21">
        <v>0</v>
      </c>
      <c r="G104" s="17" t="e">
        <f t="shared" si="8"/>
        <v>#DIV/0!</v>
      </c>
      <c r="H104" s="47"/>
      <c r="I104" s="33"/>
      <c r="J104" s="39"/>
      <c r="K104" s="33"/>
      <c r="L104" s="33"/>
      <c r="M104" s="117"/>
    </row>
    <row r="105" spans="1:14" ht="66" customHeight="1">
      <c r="A105" s="89"/>
      <c r="B105" s="54"/>
      <c r="C105" s="7" t="s">
        <v>373</v>
      </c>
      <c r="D105" s="17">
        <v>0</v>
      </c>
      <c r="E105" s="21">
        <v>0</v>
      </c>
      <c r="F105" s="21">
        <v>0</v>
      </c>
      <c r="G105" s="17" t="e">
        <f t="shared" si="8"/>
        <v>#DIV/0!</v>
      </c>
      <c r="H105" s="48"/>
      <c r="I105" s="34"/>
      <c r="J105" s="39"/>
      <c r="K105" s="34"/>
      <c r="L105" s="34"/>
      <c r="M105" s="118"/>
    </row>
    <row r="106" spans="1:14" ht="16.5" customHeight="1">
      <c r="A106" s="87" t="s">
        <v>197</v>
      </c>
      <c r="B106" s="52" t="s">
        <v>399</v>
      </c>
      <c r="C106" s="11" t="s">
        <v>369</v>
      </c>
      <c r="D106" s="19">
        <f>SUM(D107:D110)</f>
        <v>12000</v>
      </c>
      <c r="E106" s="22">
        <f>SUM(E107:E110)</f>
        <v>3245.07</v>
      </c>
      <c r="F106" s="22">
        <f>SUM(F107:F110)</f>
        <v>3245.07</v>
      </c>
      <c r="G106" s="21">
        <f t="shared" si="8"/>
        <v>27.042250000000003</v>
      </c>
      <c r="H106" s="44" t="s">
        <v>400</v>
      </c>
      <c r="I106" s="32" t="s">
        <v>157</v>
      </c>
      <c r="J106" s="39" t="s">
        <v>132</v>
      </c>
      <c r="K106" s="32" t="s">
        <v>377</v>
      </c>
      <c r="L106" s="35" t="s">
        <v>285</v>
      </c>
      <c r="M106" s="116">
        <v>827</v>
      </c>
    </row>
    <row r="107" spans="1:14" ht="15.75">
      <c r="A107" s="88"/>
      <c r="B107" s="53"/>
      <c r="C107" s="7" t="s">
        <v>370</v>
      </c>
      <c r="D107" s="17">
        <v>2000</v>
      </c>
      <c r="E107" s="21">
        <v>745.07</v>
      </c>
      <c r="F107" s="21">
        <v>745.07</v>
      </c>
      <c r="G107" s="21">
        <f t="shared" si="8"/>
        <v>37.253500000000003</v>
      </c>
      <c r="H107" s="47"/>
      <c r="I107" s="33"/>
      <c r="J107" s="39"/>
      <c r="K107" s="33"/>
      <c r="L107" s="36"/>
      <c r="M107" s="117"/>
    </row>
    <row r="108" spans="1:14" ht="15.75">
      <c r="A108" s="88"/>
      <c r="B108" s="53"/>
      <c r="C108" s="7" t="s">
        <v>371</v>
      </c>
      <c r="D108" s="17">
        <v>10000</v>
      </c>
      <c r="E108" s="21">
        <v>2500</v>
      </c>
      <c r="F108" s="21">
        <v>2500</v>
      </c>
      <c r="G108" s="21">
        <f t="shared" si="8"/>
        <v>25</v>
      </c>
      <c r="H108" s="47"/>
      <c r="I108" s="33"/>
      <c r="J108" s="39"/>
      <c r="K108" s="33"/>
      <c r="L108" s="36"/>
      <c r="M108" s="117"/>
    </row>
    <row r="109" spans="1:14" ht="15.75">
      <c r="A109" s="88"/>
      <c r="B109" s="53"/>
      <c r="C109" s="7" t="s">
        <v>372</v>
      </c>
      <c r="D109" s="17">
        <v>0</v>
      </c>
      <c r="E109" s="21">
        <v>0</v>
      </c>
      <c r="F109" s="21">
        <v>0</v>
      </c>
      <c r="G109" s="17" t="e">
        <f t="shared" si="8"/>
        <v>#DIV/0!</v>
      </c>
      <c r="H109" s="47"/>
      <c r="I109" s="33"/>
      <c r="J109" s="39"/>
      <c r="K109" s="33"/>
      <c r="L109" s="36"/>
      <c r="M109" s="117"/>
    </row>
    <row r="110" spans="1:14" ht="56.25" customHeight="1">
      <c r="A110" s="89"/>
      <c r="B110" s="54"/>
      <c r="C110" s="7" t="s">
        <v>373</v>
      </c>
      <c r="D110" s="17">
        <v>0</v>
      </c>
      <c r="E110" s="21">
        <v>0</v>
      </c>
      <c r="F110" s="21">
        <v>0</v>
      </c>
      <c r="G110" s="17" t="e">
        <f t="shared" si="8"/>
        <v>#DIV/0!</v>
      </c>
      <c r="H110" s="48"/>
      <c r="I110" s="34"/>
      <c r="J110" s="39"/>
      <c r="K110" s="34"/>
      <c r="L110" s="37"/>
      <c r="M110" s="118"/>
    </row>
    <row r="111" spans="1:14" ht="21" customHeight="1">
      <c r="A111" s="87" t="s">
        <v>198</v>
      </c>
      <c r="B111" s="52" t="s">
        <v>401</v>
      </c>
      <c r="C111" s="11" t="s">
        <v>369</v>
      </c>
      <c r="D111" s="19">
        <f>SUM(D112:D115)</f>
        <v>131000</v>
      </c>
      <c r="E111" s="22">
        <f>SUM(E112:E115)</f>
        <v>51676.81</v>
      </c>
      <c r="F111" s="22">
        <f>SUM(F112:F115)</f>
        <v>51676.81</v>
      </c>
      <c r="G111" s="21">
        <f t="shared" si="8"/>
        <v>39.447946564885491</v>
      </c>
      <c r="H111" s="44" t="s">
        <v>402</v>
      </c>
      <c r="I111" s="32" t="s">
        <v>286</v>
      </c>
      <c r="J111" s="39" t="s">
        <v>133</v>
      </c>
      <c r="K111" s="32" t="s">
        <v>377</v>
      </c>
      <c r="L111" s="32" t="s">
        <v>286</v>
      </c>
      <c r="M111" s="116">
        <v>827</v>
      </c>
    </row>
    <row r="112" spans="1:14" ht="15.75">
      <c r="A112" s="88"/>
      <c r="B112" s="53"/>
      <c r="C112" s="7" t="s">
        <v>370</v>
      </c>
      <c r="D112" s="17">
        <v>131000</v>
      </c>
      <c r="E112" s="21">
        <v>51676.81</v>
      </c>
      <c r="F112" s="21">
        <v>51676.81</v>
      </c>
      <c r="G112" s="21">
        <f t="shared" si="8"/>
        <v>39.447946564885491</v>
      </c>
      <c r="H112" s="47"/>
      <c r="I112" s="33"/>
      <c r="J112" s="39"/>
      <c r="K112" s="33"/>
      <c r="L112" s="33"/>
      <c r="M112" s="117"/>
    </row>
    <row r="113" spans="1:13" ht="15.75">
      <c r="A113" s="88"/>
      <c r="B113" s="53"/>
      <c r="C113" s="7" t="s">
        <v>371</v>
      </c>
      <c r="D113" s="17">
        <v>0</v>
      </c>
      <c r="E113" s="21">
        <v>0</v>
      </c>
      <c r="F113" s="21">
        <v>0</v>
      </c>
      <c r="G113" s="17" t="e">
        <f t="shared" si="8"/>
        <v>#DIV/0!</v>
      </c>
      <c r="H113" s="47"/>
      <c r="I113" s="33"/>
      <c r="J113" s="39"/>
      <c r="K113" s="33"/>
      <c r="L113" s="33"/>
      <c r="M113" s="117"/>
    </row>
    <row r="114" spans="1:13" ht="21" customHeight="1">
      <c r="A114" s="88"/>
      <c r="B114" s="53"/>
      <c r="C114" s="7" t="s">
        <v>372</v>
      </c>
      <c r="D114" s="17">
        <v>0</v>
      </c>
      <c r="E114" s="21">
        <v>0</v>
      </c>
      <c r="F114" s="21">
        <v>0</v>
      </c>
      <c r="G114" s="17" t="e">
        <f t="shared" si="8"/>
        <v>#DIV/0!</v>
      </c>
      <c r="H114" s="47"/>
      <c r="I114" s="33"/>
      <c r="J114" s="39"/>
      <c r="K114" s="33"/>
      <c r="L114" s="33"/>
      <c r="M114" s="117"/>
    </row>
    <row r="115" spans="1:13" ht="76.5" customHeight="1">
      <c r="A115" s="89"/>
      <c r="B115" s="54"/>
      <c r="C115" s="7" t="s">
        <v>373</v>
      </c>
      <c r="D115" s="17">
        <v>0</v>
      </c>
      <c r="E115" s="21">
        <v>0</v>
      </c>
      <c r="F115" s="21">
        <v>0</v>
      </c>
      <c r="G115" s="17" t="e">
        <f t="shared" si="8"/>
        <v>#DIV/0!</v>
      </c>
      <c r="H115" s="48"/>
      <c r="I115" s="34"/>
      <c r="J115" s="39"/>
      <c r="K115" s="34"/>
      <c r="L115" s="34"/>
      <c r="M115" s="118"/>
    </row>
    <row r="116" spans="1:13" ht="21" customHeight="1">
      <c r="A116" s="87" t="s">
        <v>199</v>
      </c>
      <c r="B116" s="52" t="s">
        <v>100</v>
      </c>
      <c r="C116" s="11" t="s">
        <v>369</v>
      </c>
      <c r="D116" s="19">
        <f>SUM(D117:D120)</f>
        <v>60000</v>
      </c>
      <c r="E116" s="22">
        <f>SUM(E117:E120)</f>
        <v>26226.78</v>
      </c>
      <c r="F116" s="22">
        <f>SUM(F117:F120)</f>
        <v>26226.78</v>
      </c>
      <c r="G116" s="21">
        <f t="shared" si="8"/>
        <v>43.711299999999994</v>
      </c>
      <c r="H116" s="44" t="s">
        <v>403</v>
      </c>
      <c r="I116" s="32" t="s">
        <v>286</v>
      </c>
      <c r="J116" s="39" t="s">
        <v>133</v>
      </c>
      <c r="K116" s="32" t="s">
        <v>378</v>
      </c>
      <c r="L116" s="32" t="s">
        <v>286</v>
      </c>
      <c r="M116" s="116">
        <v>827</v>
      </c>
    </row>
    <row r="117" spans="1:13" ht="15.75">
      <c r="A117" s="88"/>
      <c r="B117" s="53"/>
      <c r="C117" s="7" t="s">
        <v>370</v>
      </c>
      <c r="D117" s="17">
        <v>60000</v>
      </c>
      <c r="E117" s="21">
        <v>26226.78</v>
      </c>
      <c r="F117" s="21">
        <v>26226.78</v>
      </c>
      <c r="G117" s="21">
        <f t="shared" si="8"/>
        <v>43.711299999999994</v>
      </c>
      <c r="H117" s="47"/>
      <c r="I117" s="33"/>
      <c r="J117" s="39"/>
      <c r="K117" s="33"/>
      <c r="L117" s="33"/>
      <c r="M117" s="117"/>
    </row>
    <row r="118" spans="1:13" ht="15.75">
      <c r="A118" s="88"/>
      <c r="B118" s="53"/>
      <c r="C118" s="7" t="s">
        <v>371</v>
      </c>
      <c r="D118" s="17">
        <v>0</v>
      </c>
      <c r="E118" s="21">
        <v>0</v>
      </c>
      <c r="F118" s="21">
        <v>0</v>
      </c>
      <c r="G118" s="17" t="e">
        <f t="shared" si="8"/>
        <v>#DIV/0!</v>
      </c>
      <c r="H118" s="47"/>
      <c r="I118" s="33"/>
      <c r="J118" s="39"/>
      <c r="K118" s="33"/>
      <c r="L118" s="33"/>
      <c r="M118" s="117"/>
    </row>
    <row r="119" spans="1:13" ht="21" customHeight="1">
      <c r="A119" s="88"/>
      <c r="B119" s="53"/>
      <c r="C119" s="7" t="s">
        <v>372</v>
      </c>
      <c r="D119" s="17">
        <v>0</v>
      </c>
      <c r="E119" s="21">
        <v>0</v>
      </c>
      <c r="F119" s="21">
        <v>0</v>
      </c>
      <c r="G119" s="17" t="e">
        <f t="shared" si="8"/>
        <v>#DIV/0!</v>
      </c>
      <c r="H119" s="47"/>
      <c r="I119" s="33"/>
      <c r="J119" s="39"/>
      <c r="K119" s="33"/>
      <c r="L119" s="33"/>
      <c r="M119" s="117"/>
    </row>
    <row r="120" spans="1:13" ht="18" customHeight="1">
      <c r="A120" s="89"/>
      <c r="B120" s="54"/>
      <c r="C120" s="7" t="s">
        <v>373</v>
      </c>
      <c r="D120" s="17">
        <v>0</v>
      </c>
      <c r="E120" s="21">
        <v>0</v>
      </c>
      <c r="F120" s="21">
        <v>0</v>
      </c>
      <c r="G120" s="17" t="e">
        <f t="shared" si="8"/>
        <v>#DIV/0!</v>
      </c>
      <c r="H120" s="48"/>
      <c r="I120" s="34"/>
      <c r="J120" s="39"/>
      <c r="K120" s="34"/>
      <c r="L120" s="34"/>
      <c r="M120" s="118"/>
    </row>
    <row r="121" spans="1:13" ht="21" customHeight="1">
      <c r="A121" s="87" t="s">
        <v>200</v>
      </c>
      <c r="B121" s="52" t="s">
        <v>404</v>
      </c>
      <c r="C121" s="11" t="s">
        <v>369</v>
      </c>
      <c r="D121" s="19">
        <f>SUM(D122:D125)</f>
        <v>1500</v>
      </c>
      <c r="E121" s="22">
        <f>SUM(E122:E125)</f>
        <v>0</v>
      </c>
      <c r="F121" s="22">
        <f>SUM(F122:F125)</f>
        <v>0</v>
      </c>
      <c r="G121" s="21">
        <f t="shared" si="8"/>
        <v>0</v>
      </c>
      <c r="H121" s="44" t="s">
        <v>405</v>
      </c>
      <c r="I121" s="35" t="s">
        <v>282</v>
      </c>
      <c r="J121" s="32" t="s">
        <v>132</v>
      </c>
      <c r="K121" s="32" t="s">
        <v>378</v>
      </c>
      <c r="L121" s="35" t="s">
        <v>282</v>
      </c>
      <c r="M121" s="116">
        <v>827</v>
      </c>
    </row>
    <row r="122" spans="1:13" ht="15.75">
      <c r="A122" s="88"/>
      <c r="B122" s="53"/>
      <c r="C122" s="7" t="s">
        <v>370</v>
      </c>
      <c r="D122" s="17">
        <v>1500</v>
      </c>
      <c r="E122" s="21">
        <v>0</v>
      </c>
      <c r="F122" s="21">
        <v>0</v>
      </c>
      <c r="G122" s="21">
        <f t="shared" si="8"/>
        <v>0</v>
      </c>
      <c r="H122" s="47"/>
      <c r="I122" s="36"/>
      <c r="J122" s="33"/>
      <c r="K122" s="33"/>
      <c r="L122" s="36"/>
      <c r="M122" s="117"/>
    </row>
    <row r="123" spans="1:13" ht="15.75">
      <c r="A123" s="88"/>
      <c r="B123" s="53"/>
      <c r="C123" s="7" t="s">
        <v>371</v>
      </c>
      <c r="D123" s="17">
        <v>0</v>
      </c>
      <c r="E123" s="21">
        <v>0</v>
      </c>
      <c r="F123" s="21">
        <v>0</v>
      </c>
      <c r="G123" s="17" t="e">
        <f t="shared" si="8"/>
        <v>#DIV/0!</v>
      </c>
      <c r="H123" s="47"/>
      <c r="I123" s="36"/>
      <c r="J123" s="33"/>
      <c r="K123" s="33"/>
      <c r="L123" s="36"/>
      <c r="M123" s="117"/>
    </row>
    <row r="124" spans="1:13" ht="15.75">
      <c r="A124" s="88"/>
      <c r="B124" s="53"/>
      <c r="C124" s="7" t="s">
        <v>372</v>
      </c>
      <c r="D124" s="17">
        <v>0</v>
      </c>
      <c r="E124" s="21">
        <v>0</v>
      </c>
      <c r="F124" s="21">
        <v>0</v>
      </c>
      <c r="G124" s="17" t="e">
        <f t="shared" si="8"/>
        <v>#DIV/0!</v>
      </c>
      <c r="H124" s="47"/>
      <c r="I124" s="36"/>
      <c r="J124" s="33"/>
      <c r="K124" s="33"/>
      <c r="L124" s="36"/>
      <c r="M124" s="117"/>
    </row>
    <row r="125" spans="1:13" ht="71.25" customHeight="1">
      <c r="A125" s="89"/>
      <c r="B125" s="54"/>
      <c r="C125" s="7" t="s">
        <v>373</v>
      </c>
      <c r="D125" s="21">
        <v>0</v>
      </c>
      <c r="E125" s="21">
        <v>0</v>
      </c>
      <c r="F125" s="21">
        <v>0</v>
      </c>
      <c r="G125" s="17" t="e">
        <f t="shared" si="8"/>
        <v>#DIV/0!</v>
      </c>
      <c r="H125" s="48"/>
      <c r="I125" s="37"/>
      <c r="J125" s="34"/>
      <c r="K125" s="34"/>
      <c r="L125" s="37"/>
      <c r="M125" s="118"/>
    </row>
    <row r="126" spans="1:13" ht="15.75" customHeight="1">
      <c r="A126" s="87" t="s">
        <v>201</v>
      </c>
      <c r="B126" s="52" t="s">
        <v>406</v>
      </c>
      <c r="C126" s="11" t="s">
        <v>369</v>
      </c>
      <c r="D126" s="22">
        <f>SUM(D127:D130)</f>
        <v>17317.84</v>
      </c>
      <c r="E126" s="22">
        <f>SUM(E127:E130)</f>
        <v>0</v>
      </c>
      <c r="F126" s="22">
        <f>SUM(F127:F130)</f>
        <v>0</v>
      </c>
      <c r="G126" s="21">
        <f t="shared" si="8"/>
        <v>0</v>
      </c>
      <c r="H126" s="114" t="s">
        <v>402</v>
      </c>
      <c r="I126" s="32" t="s">
        <v>178</v>
      </c>
      <c r="J126" s="32" t="s">
        <v>132</v>
      </c>
      <c r="K126" s="32" t="s">
        <v>378</v>
      </c>
      <c r="L126" s="35" t="s">
        <v>178</v>
      </c>
      <c r="M126" s="116">
        <v>827</v>
      </c>
    </row>
    <row r="127" spans="1:13" ht="15.75">
      <c r="A127" s="88"/>
      <c r="B127" s="53"/>
      <c r="C127" s="7" t="s">
        <v>370</v>
      </c>
      <c r="D127" s="21">
        <v>17317.84</v>
      </c>
      <c r="E127" s="21">
        <v>0</v>
      </c>
      <c r="F127" s="21">
        <v>0</v>
      </c>
      <c r="G127" s="21">
        <f t="shared" si="8"/>
        <v>0</v>
      </c>
      <c r="H127" s="47"/>
      <c r="I127" s="33"/>
      <c r="J127" s="33"/>
      <c r="K127" s="33"/>
      <c r="L127" s="36"/>
      <c r="M127" s="117"/>
    </row>
    <row r="128" spans="1:13" ht="15" customHeight="1">
      <c r="A128" s="88"/>
      <c r="B128" s="53"/>
      <c r="C128" s="7" t="s">
        <v>371</v>
      </c>
      <c r="D128" s="21">
        <v>0</v>
      </c>
      <c r="E128" s="21">
        <v>0</v>
      </c>
      <c r="F128" s="21">
        <v>0</v>
      </c>
      <c r="G128" s="17" t="e">
        <f t="shared" si="8"/>
        <v>#DIV/0!</v>
      </c>
      <c r="H128" s="47"/>
      <c r="I128" s="33"/>
      <c r="J128" s="33"/>
      <c r="K128" s="33"/>
      <c r="L128" s="36"/>
      <c r="M128" s="117"/>
    </row>
    <row r="129" spans="1:13" ht="19.5" customHeight="1">
      <c r="A129" s="88"/>
      <c r="B129" s="53"/>
      <c r="C129" s="7" t="s">
        <v>372</v>
      </c>
      <c r="D129" s="21">
        <v>0</v>
      </c>
      <c r="E129" s="21">
        <v>0</v>
      </c>
      <c r="F129" s="21">
        <v>0</v>
      </c>
      <c r="G129" s="17" t="e">
        <f t="shared" si="8"/>
        <v>#DIV/0!</v>
      </c>
      <c r="H129" s="47"/>
      <c r="I129" s="33"/>
      <c r="J129" s="33"/>
      <c r="K129" s="33"/>
      <c r="L129" s="36"/>
      <c r="M129" s="117"/>
    </row>
    <row r="130" spans="1:13" ht="110.25" customHeight="1">
      <c r="A130" s="89"/>
      <c r="B130" s="54"/>
      <c r="C130" s="7" t="s">
        <v>373</v>
      </c>
      <c r="D130" s="21">
        <v>0</v>
      </c>
      <c r="E130" s="21">
        <v>0</v>
      </c>
      <c r="F130" s="21">
        <v>0</v>
      </c>
      <c r="G130" s="17" t="e">
        <f t="shared" si="8"/>
        <v>#DIV/0!</v>
      </c>
      <c r="H130" s="48"/>
      <c r="I130" s="34"/>
      <c r="J130" s="34"/>
      <c r="K130" s="34"/>
      <c r="L130" s="37"/>
      <c r="M130" s="118"/>
    </row>
    <row r="131" spans="1:13" ht="15.75" customHeight="1">
      <c r="A131" s="87" t="s">
        <v>202</v>
      </c>
      <c r="B131" s="52" t="s">
        <v>408</v>
      </c>
      <c r="C131" s="11" t="s">
        <v>369</v>
      </c>
      <c r="D131" s="22">
        <f>SUM(D132:D135)</f>
        <v>27957.5</v>
      </c>
      <c r="E131" s="22">
        <f>SUM(E132:E135)</f>
        <v>12961.98</v>
      </c>
      <c r="F131" s="22">
        <f>SUM(F132:F135)</f>
        <v>12961.98</v>
      </c>
      <c r="G131" s="21">
        <f t="shared" si="8"/>
        <v>46.363158365376016</v>
      </c>
      <c r="H131" s="44"/>
      <c r="I131" s="32"/>
      <c r="J131" s="38"/>
      <c r="K131" s="32" t="s">
        <v>379</v>
      </c>
      <c r="L131" s="35"/>
      <c r="M131" s="116">
        <v>827</v>
      </c>
    </row>
    <row r="132" spans="1:13" ht="15.75">
      <c r="A132" s="88"/>
      <c r="B132" s="53"/>
      <c r="C132" s="7" t="s">
        <v>370</v>
      </c>
      <c r="D132" s="21">
        <f>D137+D142+D152+D147+D157</f>
        <v>22113</v>
      </c>
      <c r="E132" s="21">
        <f>E137+E142+E152+E147+E157</f>
        <v>7183.98</v>
      </c>
      <c r="F132" s="21">
        <f>F137+F142+F152+F147+F157</f>
        <v>7183.98</v>
      </c>
      <c r="G132" s="21">
        <f t="shared" si="8"/>
        <v>32.487586487586483</v>
      </c>
      <c r="H132" s="47"/>
      <c r="I132" s="33"/>
      <c r="J132" s="38"/>
      <c r="K132" s="33"/>
      <c r="L132" s="36"/>
      <c r="M132" s="117"/>
    </row>
    <row r="133" spans="1:13" ht="15.75">
      <c r="A133" s="88"/>
      <c r="B133" s="53"/>
      <c r="C133" s="7" t="s">
        <v>371</v>
      </c>
      <c r="D133" s="21">
        <f>SUM(D138+D143+D148+D153+D158)</f>
        <v>5276.5</v>
      </c>
      <c r="E133" s="21">
        <f>E138+E143+E148+E153+E158</f>
        <v>5778</v>
      </c>
      <c r="F133" s="21">
        <f>F138+F143+F148+F153+F158</f>
        <v>5778</v>
      </c>
      <c r="G133" s="21">
        <f t="shared" si="8"/>
        <v>109.50440632995357</v>
      </c>
      <c r="H133" s="47"/>
      <c r="I133" s="33"/>
      <c r="J133" s="38"/>
      <c r="K133" s="33"/>
      <c r="L133" s="36"/>
      <c r="M133" s="117"/>
    </row>
    <row r="134" spans="1:13" ht="15.75">
      <c r="A134" s="88"/>
      <c r="B134" s="53"/>
      <c r="C134" s="7" t="s">
        <v>372</v>
      </c>
      <c r="D134" s="21">
        <v>0</v>
      </c>
      <c r="E134" s="21">
        <v>0</v>
      </c>
      <c r="F134" s="21">
        <v>0</v>
      </c>
      <c r="G134" s="17" t="e">
        <f t="shared" si="8"/>
        <v>#DIV/0!</v>
      </c>
      <c r="H134" s="47"/>
      <c r="I134" s="33"/>
      <c r="J134" s="38"/>
      <c r="K134" s="33"/>
      <c r="L134" s="36"/>
      <c r="M134" s="117"/>
    </row>
    <row r="135" spans="1:13" ht="22.5" customHeight="1">
      <c r="A135" s="89"/>
      <c r="B135" s="54"/>
      <c r="C135" s="7" t="s">
        <v>373</v>
      </c>
      <c r="D135" s="21">
        <f>SUM(D140+D145+D150+D155+D160)</f>
        <v>568</v>
      </c>
      <c r="E135" s="21">
        <v>0</v>
      </c>
      <c r="F135" s="21">
        <v>0</v>
      </c>
      <c r="G135" s="21">
        <f t="shared" ref="G135:G198" si="9">F135/D135*100</f>
        <v>0</v>
      </c>
      <c r="H135" s="48"/>
      <c r="I135" s="34"/>
      <c r="J135" s="38"/>
      <c r="K135" s="34"/>
      <c r="L135" s="37"/>
      <c r="M135" s="118"/>
    </row>
    <row r="136" spans="1:13" ht="21.75" customHeight="1">
      <c r="A136" s="87" t="s">
        <v>203</v>
      </c>
      <c r="B136" s="52" t="s">
        <v>409</v>
      </c>
      <c r="C136" s="11" t="s">
        <v>369</v>
      </c>
      <c r="D136" s="22">
        <f>SUM(D137:D140)</f>
        <v>4000</v>
      </c>
      <c r="E136" s="22">
        <f>SUM(E137:E140)</f>
        <v>0</v>
      </c>
      <c r="F136" s="22">
        <f>SUM(F137:F140)</f>
        <v>0</v>
      </c>
      <c r="G136" s="21">
        <f t="shared" si="9"/>
        <v>0</v>
      </c>
      <c r="H136" s="44" t="s">
        <v>410</v>
      </c>
      <c r="I136" s="32" t="s">
        <v>175</v>
      </c>
      <c r="J136" s="32" t="s">
        <v>132</v>
      </c>
      <c r="K136" s="32" t="s">
        <v>431</v>
      </c>
      <c r="L136" s="32" t="s">
        <v>178</v>
      </c>
      <c r="M136" s="116">
        <v>827</v>
      </c>
    </row>
    <row r="137" spans="1:13" ht="15.75">
      <c r="A137" s="88"/>
      <c r="B137" s="53"/>
      <c r="C137" s="7" t="s">
        <v>370</v>
      </c>
      <c r="D137" s="21">
        <v>4000</v>
      </c>
      <c r="E137" s="21"/>
      <c r="F137" s="21"/>
      <c r="G137" s="21">
        <f t="shared" si="9"/>
        <v>0</v>
      </c>
      <c r="H137" s="47"/>
      <c r="I137" s="33"/>
      <c r="J137" s="33"/>
      <c r="K137" s="33"/>
      <c r="L137" s="33"/>
      <c r="M137" s="117"/>
    </row>
    <row r="138" spans="1:13" ht="15.75">
      <c r="A138" s="88"/>
      <c r="B138" s="53"/>
      <c r="C138" s="7" t="s">
        <v>371</v>
      </c>
      <c r="D138" s="21">
        <v>0</v>
      </c>
      <c r="E138" s="21">
        <v>0</v>
      </c>
      <c r="F138" s="21">
        <v>0</v>
      </c>
      <c r="G138" s="17" t="e">
        <f t="shared" si="9"/>
        <v>#DIV/0!</v>
      </c>
      <c r="H138" s="47"/>
      <c r="I138" s="33"/>
      <c r="J138" s="33"/>
      <c r="K138" s="33"/>
      <c r="L138" s="33"/>
      <c r="M138" s="117"/>
    </row>
    <row r="139" spans="1:13" ht="15.75">
      <c r="A139" s="88"/>
      <c r="B139" s="53"/>
      <c r="C139" s="7" t="s">
        <v>372</v>
      </c>
      <c r="D139" s="21">
        <v>0</v>
      </c>
      <c r="E139" s="21">
        <v>0</v>
      </c>
      <c r="F139" s="21">
        <v>0</v>
      </c>
      <c r="G139" s="17" t="e">
        <f t="shared" si="9"/>
        <v>#DIV/0!</v>
      </c>
      <c r="H139" s="47"/>
      <c r="I139" s="33"/>
      <c r="J139" s="33"/>
      <c r="K139" s="33"/>
      <c r="L139" s="33"/>
      <c r="M139" s="117"/>
    </row>
    <row r="140" spans="1:13" ht="15.75">
      <c r="A140" s="89"/>
      <c r="B140" s="54"/>
      <c r="C140" s="7" t="s">
        <v>373</v>
      </c>
      <c r="D140" s="21">
        <v>0</v>
      </c>
      <c r="E140" s="21">
        <v>0</v>
      </c>
      <c r="F140" s="21">
        <v>0</v>
      </c>
      <c r="G140" s="17" t="e">
        <f t="shared" si="9"/>
        <v>#DIV/0!</v>
      </c>
      <c r="H140" s="48"/>
      <c r="I140" s="34"/>
      <c r="J140" s="34"/>
      <c r="K140" s="34"/>
      <c r="L140" s="34"/>
      <c r="M140" s="118"/>
    </row>
    <row r="141" spans="1:13" ht="19.5" customHeight="1">
      <c r="A141" s="87" t="s">
        <v>204</v>
      </c>
      <c r="B141" s="52" t="s">
        <v>411</v>
      </c>
      <c r="C141" s="11" t="s">
        <v>369</v>
      </c>
      <c r="D141" s="22">
        <f>SUM(D142:D145)</f>
        <v>189.5</v>
      </c>
      <c r="E141" s="22">
        <f>SUM(E142:E145)</f>
        <v>0</v>
      </c>
      <c r="F141" s="22">
        <f>SUM(F142:F145)</f>
        <v>0</v>
      </c>
      <c r="G141" s="21">
        <f t="shared" si="9"/>
        <v>0</v>
      </c>
      <c r="H141" s="44" t="s">
        <v>88</v>
      </c>
      <c r="I141" s="32" t="s">
        <v>178</v>
      </c>
      <c r="J141" s="32" t="s">
        <v>132</v>
      </c>
      <c r="K141" s="32" t="s">
        <v>379</v>
      </c>
      <c r="L141" s="32" t="s">
        <v>178</v>
      </c>
      <c r="M141" s="116">
        <v>827</v>
      </c>
    </row>
    <row r="142" spans="1:13" ht="15.75">
      <c r="A142" s="88"/>
      <c r="B142" s="53"/>
      <c r="C142" s="7" t="s">
        <v>370</v>
      </c>
      <c r="D142" s="21">
        <v>150</v>
      </c>
      <c r="E142" s="21">
        <v>0</v>
      </c>
      <c r="F142" s="21">
        <v>0</v>
      </c>
      <c r="G142" s="21">
        <f t="shared" si="9"/>
        <v>0</v>
      </c>
      <c r="H142" s="47"/>
      <c r="I142" s="33"/>
      <c r="J142" s="33"/>
      <c r="K142" s="33"/>
      <c r="L142" s="33"/>
      <c r="M142" s="117"/>
    </row>
    <row r="143" spans="1:13" ht="15.75">
      <c r="A143" s="88"/>
      <c r="B143" s="53"/>
      <c r="C143" s="7" t="s">
        <v>371</v>
      </c>
      <c r="D143" s="21">
        <v>39.5</v>
      </c>
      <c r="E143" s="21">
        <v>0</v>
      </c>
      <c r="F143" s="21">
        <v>0</v>
      </c>
      <c r="G143" s="21">
        <f t="shared" si="9"/>
        <v>0</v>
      </c>
      <c r="H143" s="47"/>
      <c r="I143" s="33"/>
      <c r="J143" s="33"/>
      <c r="K143" s="33"/>
      <c r="L143" s="33"/>
      <c r="M143" s="117"/>
    </row>
    <row r="144" spans="1:13" ht="15.75">
      <c r="A144" s="88"/>
      <c r="B144" s="53"/>
      <c r="C144" s="7" t="s">
        <v>372</v>
      </c>
      <c r="D144" s="21">
        <v>0</v>
      </c>
      <c r="E144" s="21">
        <v>0</v>
      </c>
      <c r="F144" s="21">
        <v>0</v>
      </c>
      <c r="G144" s="17" t="e">
        <f t="shared" si="9"/>
        <v>#DIV/0!</v>
      </c>
      <c r="H144" s="47"/>
      <c r="I144" s="33"/>
      <c r="J144" s="33"/>
      <c r="K144" s="33"/>
      <c r="L144" s="33"/>
      <c r="M144" s="117"/>
    </row>
    <row r="145" spans="1:13" ht="15.75">
      <c r="A145" s="89"/>
      <c r="B145" s="54"/>
      <c r="C145" s="7" t="s">
        <v>373</v>
      </c>
      <c r="D145" s="21">
        <v>0</v>
      </c>
      <c r="E145" s="21">
        <v>0</v>
      </c>
      <c r="F145" s="21">
        <v>0</v>
      </c>
      <c r="G145" s="17" t="e">
        <f t="shared" si="9"/>
        <v>#DIV/0!</v>
      </c>
      <c r="H145" s="48"/>
      <c r="I145" s="34"/>
      <c r="J145" s="34"/>
      <c r="K145" s="34"/>
      <c r="L145" s="34"/>
      <c r="M145" s="118"/>
    </row>
    <row r="146" spans="1:13" ht="15.75" customHeight="1">
      <c r="A146" s="87" t="s">
        <v>205</v>
      </c>
      <c r="B146" s="52" t="s">
        <v>412</v>
      </c>
      <c r="C146" s="11" t="s">
        <v>369</v>
      </c>
      <c r="D146" s="22">
        <f>SUM(D147:D150)</f>
        <v>8068</v>
      </c>
      <c r="E146" s="22">
        <f>SUM(E147:E150)</f>
        <v>7500</v>
      </c>
      <c r="F146" s="22">
        <f>SUM(F147:F150)</f>
        <v>7500</v>
      </c>
      <c r="G146" s="21">
        <f t="shared" si="9"/>
        <v>92.959841348537424</v>
      </c>
      <c r="H146" s="44" t="s">
        <v>413</v>
      </c>
      <c r="I146" s="32" t="s">
        <v>179</v>
      </c>
      <c r="J146" s="32" t="s">
        <v>133</v>
      </c>
      <c r="K146" s="32" t="s">
        <v>431</v>
      </c>
      <c r="L146" s="32" t="s">
        <v>158</v>
      </c>
      <c r="M146" s="116">
        <v>827</v>
      </c>
    </row>
    <row r="147" spans="1:13" ht="15.75">
      <c r="A147" s="88"/>
      <c r="B147" s="53"/>
      <c r="C147" s="7" t="s">
        <v>370</v>
      </c>
      <c r="D147" s="21">
        <v>2263</v>
      </c>
      <c r="E147" s="21">
        <v>1722</v>
      </c>
      <c r="F147" s="21">
        <v>1722</v>
      </c>
      <c r="G147" s="21">
        <f t="shared" si="9"/>
        <v>76.093680954485194</v>
      </c>
      <c r="H147" s="47"/>
      <c r="I147" s="33"/>
      <c r="J147" s="33"/>
      <c r="K147" s="33"/>
      <c r="L147" s="33"/>
      <c r="M147" s="117"/>
    </row>
    <row r="148" spans="1:13" ht="15.75">
      <c r="A148" s="88"/>
      <c r="B148" s="53"/>
      <c r="C148" s="7" t="s">
        <v>371</v>
      </c>
      <c r="D148" s="21">
        <v>5237</v>
      </c>
      <c r="E148" s="21">
        <v>5778</v>
      </c>
      <c r="F148" s="21">
        <v>5778</v>
      </c>
      <c r="G148" s="21">
        <f t="shared" si="9"/>
        <v>110.33034179873972</v>
      </c>
      <c r="H148" s="47"/>
      <c r="I148" s="33"/>
      <c r="J148" s="33"/>
      <c r="K148" s="33"/>
      <c r="L148" s="33"/>
      <c r="M148" s="117"/>
    </row>
    <row r="149" spans="1:13" ht="15.75">
      <c r="A149" s="88"/>
      <c r="B149" s="53"/>
      <c r="C149" s="7" t="s">
        <v>372</v>
      </c>
      <c r="D149" s="21">
        <v>0</v>
      </c>
      <c r="E149" s="21">
        <v>0</v>
      </c>
      <c r="F149" s="21">
        <v>0</v>
      </c>
      <c r="G149" s="21" t="e">
        <f t="shared" si="9"/>
        <v>#DIV/0!</v>
      </c>
      <c r="H149" s="47"/>
      <c r="I149" s="33"/>
      <c r="J149" s="33"/>
      <c r="K149" s="33"/>
      <c r="L149" s="33"/>
      <c r="M149" s="117"/>
    </row>
    <row r="150" spans="1:13" ht="15.75">
      <c r="A150" s="89"/>
      <c r="B150" s="54"/>
      <c r="C150" s="7" t="s">
        <v>373</v>
      </c>
      <c r="D150" s="21">
        <v>568</v>
      </c>
      <c r="E150" s="21">
        <v>0</v>
      </c>
      <c r="F150" s="21">
        <v>0</v>
      </c>
      <c r="G150" s="21">
        <f t="shared" si="9"/>
        <v>0</v>
      </c>
      <c r="H150" s="48"/>
      <c r="I150" s="34"/>
      <c r="J150" s="34"/>
      <c r="K150" s="34"/>
      <c r="L150" s="34"/>
      <c r="M150" s="118"/>
    </row>
    <row r="151" spans="1:13" ht="27" customHeight="1">
      <c r="A151" s="87" t="s">
        <v>206</v>
      </c>
      <c r="B151" s="52" t="s">
        <v>414</v>
      </c>
      <c r="C151" s="11" t="s">
        <v>369</v>
      </c>
      <c r="D151" s="22">
        <f>SUM(D152:D155)</f>
        <v>13200</v>
      </c>
      <c r="E151" s="22">
        <f>SUM(E152:E155)</f>
        <v>5461.98</v>
      </c>
      <c r="F151" s="22">
        <f>SUM(F152:F155)</f>
        <v>5461.98</v>
      </c>
      <c r="G151" s="21">
        <f t="shared" si="9"/>
        <v>41.37863636363636</v>
      </c>
      <c r="H151" s="44" t="s">
        <v>415</v>
      </c>
      <c r="I151" s="32" t="s">
        <v>159</v>
      </c>
      <c r="J151" s="32" t="s">
        <v>133</v>
      </c>
      <c r="K151" s="32" t="s">
        <v>431</v>
      </c>
      <c r="L151" s="32" t="s">
        <v>159</v>
      </c>
      <c r="M151" s="116">
        <v>827</v>
      </c>
    </row>
    <row r="152" spans="1:13" ht="15.75">
      <c r="A152" s="88"/>
      <c r="B152" s="53"/>
      <c r="C152" s="7" t="s">
        <v>370</v>
      </c>
      <c r="D152" s="21">
        <v>13200</v>
      </c>
      <c r="E152" s="21">
        <v>5461.98</v>
      </c>
      <c r="F152" s="21">
        <v>5461.98</v>
      </c>
      <c r="G152" s="21">
        <f t="shared" si="9"/>
        <v>41.37863636363636</v>
      </c>
      <c r="H152" s="47"/>
      <c r="I152" s="33"/>
      <c r="J152" s="33"/>
      <c r="K152" s="33"/>
      <c r="L152" s="33"/>
      <c r="M152" s="117"/>
    </row>
    <row r="153" spans="1:13" ht="15.75">
      <c r="A153" s="88"/>
      <c r="B153" s="53"/>
      <c r="C153" s="7" t="s">
        <v>371</v>
      </c>
      <c r="D153" s="21">
        <v>0</v>
      </c>
      <c r="E153" s="21">
        <v>0</v>
      </c>
      <c r="F153" s="21">
        <v>0</v>
      </c>
      <c r="G153" s="17" t="e">
        <f t="shared" si="9"/>
        <v>#DIV/0!</v>
      </c>
      <c r="H153" s="47"/>
      <c r="I153" s="33"/>
      <c r="J153" s="33"/>
      <c r="K153" s="33"/>
      <c r="L153" s="33"/>
      <c r="M153" s="117"/>
    </row>
    <row r="154" spans="1:13" ht="24.75" customHeight="1">
      <c r="A154" s="88"/>
      <c r="B154" s="53"/>
      <c r="C154" s="7" t="s">
        <v>372</v>
      </c>
      <c r="D154" s="21">
        <v>0</v>
      </c>
      <c r="E154" s="21">
        <v>0</v>
      </c>
      <c r="F154" s="21">
        <v>0</v>
      </c>
      <c r="G154" s="17" t="e">
        <f t="shared" si="9"/>
        <v>#DIV/0!</v>
      </c>
      <c r="H154" s="47"/>
      <c r="I154" s="33"/>
      <c r="J154" s="33"/>
      <c r="K154" s="33"/>
      <c r="L154" s="33"/>
      <c r="M154" s="117"/>
    </row>
    <row r="155" spans="1:13" ht="15" customHeight="1">
      <c r="A155" s="89"/>
      <c r="B155" s="54"/>
      <c r="C155" s="7" t="s">
        <v>373</v>
      </c>
      <c r="D155" s="21">
        <v>0</v>
      </c>
      <c r="E155" s="21">
        <v>0</v>
      </c>
      <c r="F155" s="21">
        <v>0</v>
      </c>
      <c r="G155" s="17" t="e">
        <f t="shared" si="9"/>
        <v>#DIV/0!</v>
      </c>
      <c r="H155" s="48"/>
      <c r="I155" s="34"/>
      <c r="J155" s="34"/>
      <c r="K155" s="34"/>
      <c r="L155" s="34"/>
      <c r="M155" s="118"/>
    </row>
    <row r="156" spans="1:13" ht="20.25" customHeight="1">
      <c r="A156" s="87" t="s">
        <v>207</v>
      </c>
      <c r="B156" s="52" t="s">
        <v>93</v>
      </c>
      <c r="C156" s="11" t="s">
        <v>369</v>
      </c>
      <c r="D156" s="22">
        <f>SUM(D157:D160)</f>
        <v>2500</v>
      </c>
      <c r="E156" s="22">
        <f>SUM(E157:E160)</f>
        <v>0</v>
      </c>
      <c r="F156" s="22">
        <f>SUM(F157:F160)</f>
        <v>0</v>
      </c>
      <c r="G156" s="21">
        <f t="shared" si="9"/>
        <v>0</v>
      </c>
      <c r="H156" s="44" t="s">
        <v>416</v>
      </c>
      <c r="I156" s="32" t="s">
        <v>160</v>
      </c>
      <c r="J156" s="32" t="s">
        <v>132</v>
      </c>
      <c r="K156" s="32" t="s">
        <v>431</v>
      </c>
      <c r="L156" s="147"/>
      <c r="M156" s="116">
        <v>827</v>
      </c>
    </row>
    <row r="157" spans="1:13" ht="15.75">
      <c r="A157" s="88"/>
      <c r="B157" s="53"/>
      <c r="C157" s="7" t="s">
        <v>370</v>
      </c>
      <c r="D157" s="21">
        <v>2500</v>
      </c>
      <c r="E157" s="21">
        <v>0</v>
      </c>
      <c r="F157" s="21">
        <v>0</v>
      </c>
      <c r="G157" s="21">
        <f t="shared" si="9"/>
        <v>0</v>
      </c>
      <c r="H157" s="47"/>
      <c r="I157" s="33"/>
      <c r="J157" s="33"/>
      <c r="K157" s="33"/>
      <c r="L157" s="33"/>
      <c r="M157" s="117"/>
    </row>
    <row r="158" spans="1:13" ht="15.75">
      <c r="A158" s="88"/>
      <c r="B158" s="53"/>
      <c r="C158" s="7" t="s">
        <v>371</v>
      </c>
      <c r="D158" s="21">
        <v>0</v>
      </c>
      <c r="E158" s="21">
        <v>0</v>
      </c>
      <c r="F158" s="21">
        <v>0</v>
      </c>
      <c r="G158" s="21" t="e">
        <f t="shared" si="9"/>
        <v>#DIV/0!</v>
      </c>
      <c r="H158" s="47"/>
      <c r="I158" s="33"/>
      <c r="J158" s="33"/>
      <c r="K158" s="33"/>
      <c r="L158" s="33"/>
      <c r="M158" s="117"/>
    </row>
    <row r="159" spans="1:13" ht="16.5" customHeight="1">
      <c r="A159" s="88"/>
      <c r="B159" s="53"/>
      <c r="C159" s="7" t="s">
        <v>372</v>
      </c>
      <c r="D159" s="21">
        <v>0</v>
      </c>
      <c r="E159" s="21">
        <v>0</v>
      </c>
      <c r="F159" s="21">
        <v>0</v>
      </c>
      <c r="G159" s="21" t="e">
        <f t="shared" si="9"/>
        <v>#DIV/0!</v>
      </c>
      <c r="H159" s="47"/>
      <c r="I159" s="33"/>
      <c r="J159" s="33"/>
      <c r="K159" s="33"/>
      <c r="L159" s="33"/>
      <c r="M159" s="117"/>
    </row>
    <row r="160" spans="1:13" ht="17.25" customHeight="1">
      <c r="A160" s="89"/>
      <c r="B160" s="54"/>
      <c r="C160" s="7" t="s">
        <v>373</v>
      </c>
      <c r="D160" s="21">
        <v>0</v>
      </c>
      <c r="E160" s="21">
        <v>0</v>
      </c>
      <c r="F160" s="21">
        <v>0</v>
      </c>
      <c r="G160" s="21" t="e">
        <f t="shared" si="9"/>
        <v>#DIV/0!</v>
      </c>
      <c r="H160" s="48"/>
      <c r="I160" s="34"/>
      <c r="J160" s="34"/>
      <c r="K160" s="34"/>
      <c r="L160" s="34"/>
      <c r="M160" s="118"/>
    </row>
    <row r="161" spans="1:13" s="6" customFormat="1" ht="15.75" customHeight="1">
      <c r="A161" s="87" t="s">
        <v>417</v>
      </c>
      <c r="B161" s="58" t="s">
        <v>6</v>
      </c>
      <c r="C161" s="11" t="s">
        <v>369</v>
      </c>
      <c r="D161" s="22">
        <f>SUM(D162:D165)</f>
        <v>33404.9</v>
      </c>
      <c r="E161" s="22">
        <f>SUM(E162:E165)</f>
        <v>397.88</v>
      </c>
      <c r="F161" s="22">
        <f>SUM(F162:F165)</f>
        <v>397.88</v>
      </c>
      <c r="G161" s="21">
        <f t="shared" si="9"/>
        <v>1.1910827453457427</v>
      </c>
      <c r="H161" s="44"/>
      <c r="I161" s="32"/>
      <c r="J161" s="38"/>
      <c r="K161" s="32" t="s">
        <v>108</v>
      </c>
      <c r="L161" s="35"/>
      <c r="M161" s="130"/>
    </row>
    <row r="162" spans="1:13" s="6" customFormat="1" ht="15.75">
      <c r="A162" s="88"/>
      <c r="B162" s="59"/>
      <c r="C162" s="7" t="s">
        <v>370</v>
      </c>
      <c r="D162" s="21">
        <f t="shared" ref="D162:F165" si="10">D167+D177+D202</f>
        <v>14250</v>
      </c>
      <c r="E162" s="21">
        <f>E167+E177+E202</f>
        <v>392.23</v>
      </c>
      <c r="F162" s="21">
        <f>F167+F177+F202</f>
        <v>392.23</v>
      </c>
      <c r="G162" s="21">
        <f t="shared" si="9"/>
        <v>2.7524912280701757</v>
      </c>
      <c r="H162" s="47"/>
      <c r="I162" s="33"/>
      <c r="J162" s="38"/>
      <c r="K162" s="33"/>
      <c r="L162" s="36"/>
      <c r="M162" s="131"/>
    </row>
    <row r="163" spans="1:13" s="6" customFormat="1" ht="15.75">
      <c r="A163" s="88"/>
      <c r="B163" s="59"/>
      <c r="C163" s="7" t="s">
        <v>371</v>
      </c>
      <c r="D163" s="21">
        <f t="shared" si="10"/>
        <v>11835.9</v>
      </c>
      <c r="E163" s="21">
        <f>E168+E178+E203</f>
        <v>5.65</v>
      </c>
      <c r="F163" s="21">
        <f>F168+F178+F203</f>
        <v>5.65</v>
      </c>
      <c r="G163" s="21">
        <f t="shared" si="9"/>
        <v>4.7736124840527548E-2</v>
      </c>
      <c r="H163" s="47"/>
      <c r="I163" s="33"/>
      <c r="J163" s="38"/>
      <c r="K163" s="33"/>
      <c r="L163" s="36"/>
      <c r="M163" s="131"/>
    </row>
    <row r="164" spans="1:13" s="6" customFormat="1" ht="24" customHeight="1">
      <c r="A164" s="88"/>
      <c r="B164" s="59"/>
      <c r="C164" s="7" t="s">
        <v>372</v>
      </c>
      <c r="D164" s="21">
        <f t="shared" si="10"/>
        <v>6247</v>
      </c>
      <c r="E164" s="21">
        <f t="shared" si="10"/>
        <v>0</v>
      </c>
      <c r="F164" s="21">
        <f t="shared" si="10"/>
        <v>0</v>
      </c>
      <c r="G164" s="21">
        <f t="shared" si="9"/>
        <v>0</v>
      </c>
      <c r="H164" s="47"/>
      <c r="I164" s="33"/>
      <c r="J164" s="38"/>
      <c r="K164" s="33"/>
      <c r="L164" s="36"/>
      <c r="M164" s="131"/>
    </row>
    <row r="165" spans="1:13" s="6" customFormat="1" ht="18.75" customHeight="1">
      <c r="A165" s="89"/>
      <c r="B165" s="60"/>
      <c r="C165" s="7" t="s">
        <v>373</v>
      </c>
      <c r="D165" s="21">
        <f t="shared" si="10"/>
        <v>1072</v>
      </c>
      <c r="E165" s="21">
        <f t="shared" si="10"/>
        <v>0</v>
      </c>
      <c r="F165" s="21">
        <f t="shared" si="10"/>
        <v>0</v>
      </c>
      <c r="G165" s="21">
        <f t="shared" si="9"/>
        <v>0</v>
      </c>
      <c r="H165" s="48"/>
      <c r="I165" s="34"/>
      <c r="J165" s="38"/>
      <c r="K165" s="34"/>
      <c r="L165" s="37"/>
      <c r="M165" s="132"/>
    </row>
    <row r="166" spans="1:13" s="6" customFormat="1" ht="18.75" customHeight="1">
      <c r="A166" s="87" t="s">
        <v>418</v>
      </c>
      <c r="B166" s="52" t="s">
        <v>7</v>
      </c>
      <c r="C166" s="11" t="s">
        <v>369</v>
      </c>
      <c r="D166" s="22">
        <f>SUM(D167:D170)</f>
        <v>3607.9</v>
      </c>
      <c r="E166" s="22">
        <f>SUM(E167:E170)</f>
        <v>397.88</v>
      </c>
      <c r="F166" s="22">
        <f>SUM(F167:F170)</f>
        <v>397.88</v>
      </c>
      <c r="G166" s="21">
        <f t="shared" si="9"/>
        <v>11.028021840960115</v>
      </c>
      <c r="H166" s="44"/>
      <c r="I166" s="32"/>
      <c r="J166" s="38"/>
      <c r="K166" s="32" t="s">
        <v>94</v>
      </c>
      <c r="L166" s="35"/>
      <c r="M166" s="116">
        <v>827</v>
      </c>
    </row>
    <row r="167" spans="1:13" s="6" customFormat="1" ht="15.75">
      <c r="A167" s="88"/>
      <c r="B167" s="53"/>
      <c r="C167" s="7" t="s">
        <v>370</v>
      </c>
      <c r="D167" s="21">
        <f>D172</f>
        <v>2500</v>
      </c>
      <c r="E167" s="21">
        <f>E172</f>
        <v>392.23</v>
      </c>
      <c r="F167" s="21">
        <f>F172</f>
        <v>392.23</v>
      </c>
      <c r="G167" s="21">
        <f t="shared" si="9"/>
        <v>15.6892</v>
      </c>
      <c r="H167" s="47"/>
      <c r="I167" s="33"/>
      <c r="J167" s="38"/>
      <c r="K167" s="33"/>
      <c r="L167" s="36"/>
      <c r="M167" s="117"/>
    </row>
    <row r="168" spans="1:13" s="6" customFormat="1" ht="15.75">
      <c r="A168" s="88"/>
      <c r="B168" s="53"/>
      <c r="C168" s="7" t="s">
        <v>371</v>
      </c>
      <c r="D168" s="21">
        <f t="shared" ref="D168:F170" si="11">D173</f>
        <v>35.9</v>
      </c>
      <c r="E168" s="21">
        <f t="shared" si="11"/>
        <v>5.65</v>
      </c>
      <c r="F168" s="21">
        <f t="shared" si="11"/>
        <v>5.65</v>
      </c>
      <c r="G168" s="21">
        <f t="shared" si="9"/>
        <v>15.73816155988858</v>
      </c>
      <c r="H168" s="47"/>
      <c r="I168" s="33"/>
      <c r="J168" s="38"/>
      <c r="K168" s="33"/>
      <c r="L168" s="36"/>
      <c r="M168" s="117"/>
    </row>
    <row r="169" spans="1:13" s="6" customFormat="1" ht="18" customHeight="1">
      <c r="A169" s="88"/>
      <c r="B169" s="53"/>
      <c r="C169" s="7" t="s">
        <v>372</v>
      </c>
      <c r="D169" s="21">
        <f t="shared" si="11"/>
        <v>0</v>
      </c>
      <c r="E169" s="21">
        <f t="shared" si="11"/>
        <v>0</v>
      </c>
      <c r="F169" s="21">
        <f t="shared" si="11"/>
        <v>0</v>
      </c>
      <c r="G169" s="21" t="e">
        <f t="shared" si="9"/>
        <v>#DIV/0!</v>
      </c>
      <c r="H169" s="47"/>
      <c r="I169" s="33"/>
      <c r="J169" s="38"/>
      <c r="K169" s="33"/>
      <c r="L169" s="36"/>
      <c r="M169" s="117"/>
    </row>
    <row r="170" spans="1:13" s="6" customFormat="1" ht="19.5" customHeight="1">
      <c r="A170" s="89"/>
      <c r="B170" s="54"/>
      <c r="C170" s="7" t="s">
        <v>373</v>
      </c>
      <c r="D170" s="21">
        <f t="shared" si="11"/>
        <v>1072</v>
      </c>
      <c r="E170" s="21">
        <f t="shared" si="11"/>
        <v>0</v>
      </c>
      <c r="F170" s="21">
        <f t="shared" si="11"/>
        <v>0</v>
      </c>
      <c r="G170" s="21">
        <f t="shared" si="9"/>
        <v>0</v>
      </c>
      <c r="H170" s="48"/>
      <c r="I170" s="34"/>
      <c r="J170" s="38"/>
      <c r="K170" s="34"/>
      <c r="L170" s="37"/>
      <c r="M170" s="118"/>
    </row>
    <row r="171" spans="1:13" s="6" customFormat="1" ht="17.25" customHeight="1">
      <c r="A171" s="87" t="s">
        <v>419</v>
      </c>
      <c r="B171" s="52" t="s">
        <v>114</v>
      </c>
      <c r="C171" s="11" t="s">
        <v>369</v>
      </c>
      <c r="D171" s="22">
        <f>SUM(D172:D175)</f>
        <v>3607.9</v>
      </c>
      <c r="E171" s="22">
        <f>SUM(E172:E175)</f>
        <v>397.88</v>
      </c>
      <c r="F171" s="22">
        <f>SUM(F172:F175)</f>
        <v>397.88</v>
      </c>
      <c r="G171" s="21">
        <f t="shared" si="9"/>
        <v>11.028021840960115</v>
      </c>
      <c r="H171" s="44" t="s">
        <v>420</v>
      </c>
      <c r="I171" s="32" t="s">
        <v>159</v>
      </c>
      <c r="J171" s="32" t="s">
        <v>132</v>
      </c>
      <c r="K171" s="32" t="s">
        <v>94</v>
      </c>
      <c r="L171" s="32" t="s">
        <v>159</v>
      </c>
      <c r="M171" s="116">
        <v>827</v>
      </c>
    </row>
    <row r="172" spans="1:13" s="6" customFormat="1" ht="15.75">
      <c r="A172" s="88"/>
      <c r="B172" s="53"/>
      <c r="C172" s="7" t="s">
        <v>370</v>
      </c>
      <c r="D172" s="21">
        <v>2500</v>
      </c>
      <c r="E172" s="21">
        <v>392.23</v>
      </c>
      <c r="F172" s="21">
        <v>392.23</v>
      </c>
      <c r="G172" s="21">
        <f t="shared" si="9"/>
        <v>15.6892</v>
      </c>
      <c r="H172" s="47"/>
      <c r="I172" s="33"/>
      <c r="J172" s="33"/>
      <c r="K172" s="33"/>
      <c r="L172" s="33"/>
      <c r="M172" s="117"/>
    </row>
    <row r="173" spans="1:13" s="6" customFormat="1" ht="15.75">
      <c r="A173" s="88"/>
      <c r="B173" s="53"/>
      <c r="C173" s="7" t="s">
        <v>371</v>
      </c>
      <c r="D173" s="21">
        <v>35.9</v>
      </c>
      <c r="E173" s="21">
        <v>5.65</v>
      </c>
      <c r="F173" s="21">
        <v>5.65</v>
      </c>
      <c r="G173" s="21">
        <f t="shared" si="9"/>
        <v>15.73816155988858</v>
      </c>
      <c r="H173" s="47"/>
      <c r="I173" s="33"/>
      <c r="J173" s="33"/>
      <c r="K173" s="33"/>
      <c r="L173" s="33"/>
      <c r="M173" s="117"/>
    </row>
    <row r="174" spans="1:13" s="6" customFormat="1" ht="21.75" customHeight="1">
      <c r="A174" s="88"/>
      <c r="B174" s="53"/>
      <c r="C174" s="7" t="s">
        <v>372</v>
      </c>
      <c r="D174" s="21">
        <v>0</v>
      </c>
      <c r="E174" s="21">
        <v>0</v>
      </c>
      <c r="F174" s="21">
        <v>0</v>
      </c>
      <c r="G174" s="21" t="e">
        <f t="shared" si="9"/>
        <v>#DIV/0!</v>
      </c>
      <c r="H174" s="47"/>
      <c r="I174" s="33"/>
      <c r="J174" s="33"/>
      <c r="K174" s="33"/>
      <c r="L174" s="33"/>
      <c r="M174" s="117"/>
    </row>
    <row r="175" spans="1:13" s="6" customFormat="1" ht="18" customHeight="1">
      <c r="A175" s="89"/>
      <c r="B175" s="54"/>
      <c r="C175" s="7" t="s">
        <v>373</v>
      </c>
      <c r="D175" s="21">
        <v>1072</v>
      </c>
      <c r="E175" s="21">
        <v>0</v>
      </c>
      <c r="F175" s="21">
        <v>0</v>
      </c>
      <c r="G175" s="21">
        <f t="shared" si="9"/>
        <v>0</v>
      </c>
      <c r="H175" s="48"/>
      <c r="I175" s="34"/>
      <c r="J175" s="34"/>
      <c r="K175" s="34"/>
      <c r="L175" s="34"/>
      <c r="M175" s="118"/>
    </row>
    <row r="176" spans="1:13" s="6" customFormat="1" ht="18.75" customHeight="1">
      <c r="A176" s="109" t="s">
        <v>208</v>
      </c>
      <c r="B176" s="52" t="s">
        <v>209</v>
      </c>
      <c r="C176" s="11" t="s">
        <v>369</v>
      </c>
      <c r="D176" s="22">
        <f>SUM(D177:D180)</f>
        <v>29797</v>
      </c>
      <c r="E176" s="22">
        <f>SUM(E177:E180)</f>
        <v>0</v>
      </c>
      <c r="F176" s="22">
        <f>SUM(F177:F180)</f>
        <v>0</v>
      </c>
      <c r="G176" s="21">
        <f t="shared" si="9"/>
        <v>0</v>
      </c>
      <c r="H176" s="44"/>
      <c r="I176" s="32"/>
      <c r="J176" s="38"/>
      <c r="K176" s="39" t="s">
        <v>109</v>
      </c>
      <c r="L176" s="36"/>
      <c r="M176" s="36"/>
    </row>
    <row r="177" spans="1:13" s="6" customFormat="1" ht="15.75">
      <c r="A177" s="110"/>
      <c r="B177" s="53"/>
      <c r="C177" s="7" t="s">
        <v>370</v>
      </c>
      <c r="D177" s="21">
        <f>D182+D187+D192+D197</f>
        <v>11750</v>
      </c>
      <c r="E177" s="21">
        <f>E182+E187+E192+E197</f>
        <v>0</v>
      </c>
      <c r="F177" s="21">
        <f>F182+F187+F192+F197</f>
        <v>0</v>
      </c>
      <c r="G177" s="21">
        <f t="shared" si="9"/>
        <v>0</v>
      </c>
      <c r="H177" s="47"/>
      <c r="I177" s="33"/>
      <c r="J177" s="38"/>
      <c r="K177" s="39"/>
      <c r="L177" s="36"/>
      <c r="M177" s="36"/>
    </row>
    <row r="178" spans="1:13" s="6" customFormat="1" ht="15.75">
      <c r="A178" s="110"/>
      <c r="B178" s="53"/>
      <c r="C178" s="7" t="s">
        <v>371</v>
      </c>
      <c r="D178" s="21">
        <f t="shared" ref="D178:F180" si="12">D183+D188+D193+D198</f>
        <v>11800</v>
      </c>
      <c r="E178" s="21">
        <f t="shared" si="12"/>
        <v>0</v>
      </c>
      <c r="F178" s="21">
        <f t="shared" si="12"/>
        <v>0</v>
      </c>
      <c r="G178" s="21">
        <f t="shared" si="9"/>
        <v>0</v>
      </c>
      <c r="H178" s="47"/>
      <c r="I178" s="33"/>
      <c r="J178" s="38"/>
      <c r="K178" s="39"/>
      <c r="L178" s="36"/>
      <c r="M178" s="36"/>
    </row>
    <row r="179" spans="1:13" s="6" customFormat="1" ht="15.75">
      <c r="A179" s="110"/>
      <c r="B179" s="53"/>
      <c r="C179" s="7" t="s">
        <v>372</v>
      </c>
      <c r="D179" s="21">
        <f t="shared" si="12"/>
        <v>6247</v>
      </c>
      <c r="E179" s="21">
        <f t="shared" si="12"/>
        <v>0</v>
      </c>
      <c r="F179" s="21">
        <f t="shared" si="12"/>
        <v>0</v>
      </c>
      <c r="G179" s="21">
        <f t="shared" si="9"/>
        <v>0</v>
      </c>
      <c r="H179" s="47"/>
      <c r="I179" s="33"/>
      <c r="J179" s="38"/>
      <c r="K179" s="39"/>
      <c r="L179" s="36"/>
      <c r="M179" s="36"/>
    </row>
    <row r="180" spans="1:13" s="6" customFormat="1" ht="17.25" customHeight="1">
      <c r="A180" s="115"/>
      <c r="B180" s="54"/>
      <c r="C180" s="7" t="s">
        <v>373</v>
      </c>
      <c r="D180" s="21">
        <f t="shared" si="12"/>
        <v>0</v>
      </c>
      <c r="E180" s="21">
        <f t="shared" si="12"/>
        <v>0</v>
      </c>
      <c r="F180" s="21">
        <f t="shared" si="12"/>
        <v>0</v>
      </c>
      <c r="G180" s="21" t="e">
        <f t="shared" si="9"/>
        <v>#DIV/0!</v>
      </c>
      <c r="H180" s="48"/>
      <c r="I180" s="34"/>
      <c r="J180" s="38"/>
      <c r="K180" s="39"/>
      <c r="L180" s="146"/>
      <c r="M180" s="146"/>
    </row>
    <row r="181" spans="1:13" s="6" customFormat="1" ht="18" customHeight="1">
      <c r="A181" s="87" t="s">
        <v>210</v>
      </c>
      <c r="B181" s="52" t="s">
        <v>91</v>
      </c>
      <c r="C181" s="11" t="s">
        <v>369</v>
      </c>
      <c r="D181" s="22">
        <f>SUM(D182:D185)</f>
        <v>100</v>
      </c>
      <c r="E181" s="22">
        <f>SUM(E182:E185)</f>
        <v>0</v>
      </c>
      <c r="F181" s="22">
        <f>SUM(F182:F185)</f>
        <v>0</v>
      </c>
      <c r="G181" s="21">
        <f t="shared" si="9"/>
        <v>0</v>
      </c>
      <c r="H181" s="44" t="s">
        <v>4</v>
      </c>
      <c r="I181" s="39" t="s">
        <v>180</v>
      </c>
      <c r="J181" s="39" t="s">
        <v>132</v>
      </c>
      <c r="K181" s="39" t="s">
        <v>101</v>
      </c>
      <c r="L181" s="39" t="s">
        <v>180</v>
      </c>
      <c r="M181" s="39">
        <v>807</v>
      </c>
    </row>
    <row r="182" spans="1:13" s="6" customFormat="1" ht="15.75">
      <c r="A182" s="88"/>
      <c r="B182" s="53"/>
      <c r="C182" s="7" t="s">
        <v>370</v>
      </c>
      <c r="D182" s="21">
        <v>0</v>
      </c>
      <c r="E182" s="21">
        <v>0</v>
      </c>
      <c r="F182" s="21">
        <v>0</v>
      </c>
      <c r="G182" s="21" t="e">
        <f t="shared" si="9"/>
        <v>#DIV/0!</v>
      </c>
      <c r="H182" s="47"/>
      <c r="I182" s="40"/>
      <c r="J182" s="39"/>
      <c r="K182" s="39"/>
      <c r="L182" s="40"/>
      <c r="M182" s="40"/>
    </row>
    <row r="183" spans="1:13" s="6" customFormat="1" ht="15.75">
      <c r="A183" s="88"/>
      <c r="B183" s="53"/>
      <c r="C183" s="7" t="s">
        <v>371</v>
      </c>
      <c r="D183" s="21">
        <v>0</v>
      </c>
      <c r="E183" s="21">
        <v>0</v>
      </c>
      <c r="F183" s="21">
        <v>0</v>
      </c>
      <c r="G183" s="21" t="e">
        <f t="shared" si="9"/>
        <v>#DIV/0!</v>
      </c>
      <c r="H183" s="47"/>
      <c r="I183" s="40"/>
      <c r="J183" s="39"/>
      <c r="K183" s="39"/>
      <c r="L183" s="40"/>
      <c r="M183" s="40"/>
    </row>
    <row r="184" spans="1:13" s="6" customFormat="1" ht="15.75">
      <c r="A184" s="88"/>
      <c r="B184" s="53"/>
      <c r="C184" s="7" t="s">
        <v>372</v>
      </c>
      <c r="D184" s="21">
        <v>100</v>
      </c>
      <c r="E184" s="21">
        <v>0</v>
      </c>
      <c r="F184" s="21">
        <v>0</v>
      </c>
      <c r="G184" s="21">
        <f t="shared" si="9"/>
        <v>0</v>
      </c>
      <c r="H184" s="47"/>
      <c r="I184" s="40"/>
      <c r="J184" s="39"/>
      <c r="K184" s="39"/>
      <c r="L184" s="40"/>
      <c r="M184" s="40"/>
    </row>
    <row r="185" spans="1:13" s="6" customFormat="1" ht="40.5" customHeight="1">
      <c r="A185" s="89"/>
      <c r="B185" s="54"/>
      <c r="C185" s="7" t="s">
        <v>373</v>
      </c>
      <c r="D185" s="21">
        <v>0</v>
      </c>
      <c r="E185" s="21">
        <v>0</v>
      </c>
      <c r="F185" s="21">
        <v>0</v>
      </c>
      <c r="G185" s="21" t="e">
        <f t="shared" si="9"/>
        <v>#DIV/0!</v>
      </c>
      <c r="H185" s="48"/>
      <c r="I185" s="40"/>
      <c r="J185" s="39"/>
      <c r="K185" s="39"/>
      <c r="L185" s="40"/>
      <c r="M185" s="40"/>
    </row>
    <row r="186" spans="1:13" s="6" customFormat="1" ht="20.25" customHeight="1">
      <c r="A186" s="87" t="s">
        <v>211</v>
      </c>
      <c r="B186" s="52" t="s">
        <v>26</v>
      </c>
      <c r="C186" s="11" t="s">
        <v>369</v>
      </c>
      <c r="D186" s="22">
        <f>SUM(D187:D190)</f>
        <v>1850</v>
      </c>
      <c r="E186" s="22">
        <f>SUM(E187:E190)</f>
        <v>0</v>
      </c>
      <c r="F186" s="22">
        <f>SUM(F187:F190)</f>
        <v>0</v>
      </c>
      <c r="G186" s="21">
        <f t="shared" si="9"/>
        <v>0</v>
      </c>
      <c r="H186" s="44" t="s">
        <v>432</v>
      </c>
      <c r="I186" s="44" t="s">
        <v>187</v>
      </c>
      <c r="J186" s="39" t="s">
        <v>132</v>
      </c>
      <c r="K186" s="39" t="s">
        <v>95</v>
      </c>
      <c r="L186" s="39" t="s">
        <v>180</v>
      </c>
      <c r="M186" s="39">
        <v>827</v>
      </c>
    </row>
    <row r="187" spans="1:13" s="6" customFormat="1" ht="15.75">
      <c r="A187" s="88"/>
      <c r="B187" s="53"/>
      <c r="C187" s="7" t="s">
        <v>370</v>
      </c>
      <c r="D187" s="21">
        <v>0</v>
      </c>
      <c r="E187" s="21">
        <v>0</v>
      </c>
      <c r="F187" s="21">
        <v>0</v>
      </c>
      <c r="G187" s="21" t="e">
        <f t="shared" si="9"/>
        <v>#DIV/0!</v>
      </c>
      <c r="H187" s="47"/>
      <c r="I187" s="47"/>
      <c r="J187" s="39"/>
      <c r="K187" s="39"/>
      <c r="L187" s="40"/>
      <c r="M187" s="40"/>
    </row>
    <row r="188" spans="1:13" s="6" customFormat="1" ht="15.75">
      <c r="A188" s="88"/>
      <c r="B188" s="53"/>
      <c r="C188" s="7" t="s">
        <v>371</v>
      </c>
      <c r="D188" s="21">
        <v>0</v>
      </c>
      <c r="E188" s="21">
        <v>0</v>
      </c>
      <c r="F188" s="21">
        <v>0</v>
      </c>
      <c r="G188" s="21" t="e">
        <f t="shared" si="9"/>
        <v>#DIV/0!</v>
      </c>
      <c r="H188" s="47"/>
      <c r="I188" s="47"/>
      <c r="J188" s="39"/>
      <c r="K188" s="39"/>
      <c r="L188" s="40"/>
      <c r="M188" s="40"/>
    </row>
    <row r="189" spans="1:13" s="6" customFormat="1" ht="15.75">
      <c r="A189" s="88"/>
      <c r="B189" s="53"/>
      <c r="C189" s="7" t="s">
        <v>372</v>
      </c>
      <c r="D189" s="21">
        <f>250+1600</f>
        <v>1850</v>
      </c>
      <c r="E189" s="21">
        <v>0</v>
      </c>
      <c r="F189" s="21">
        <v>0</v>
      </c>
      <c r="G189" s="21">
        <f t="shared" si="9"/>
        <v>0</v>
      </c>
      <c r="H189" s="47"/>
      <c r="I189" s="47"/>
      <c r="J189" s="39"/>
      <c r="K189" s="39"/>
      <c r="L189" s="40"/>
      <c r="M189" s="40"/>
    </row>
    <row r="190" spans="1:13" s="6" customFormat="1" ht="15.75">
      <c r="A190" s="89"/>
      <c r="B190" s="54"/>
      <c r="C190" s="7" t="s">
        <v>373</v>
      </c>
      <c r="D190" s="21">
        <v>0</v>
      </c>
      <c r="E190" s="21">
        <v>0</v>
      </c>
      <c r="F190" s="21">
        <v>0</v>
      </c>
      <c r="G190" s="21" t="e">
        <f t="shared" si="9"/>
        <v>#DIV/0!</v>
      </c>
      <c r="H190" s="48"/>
      <c r="I190" s="48"/>
      <c r="J190" s="39"/>
      <c r="K190" s="39"/>
      <c r="L190" s="40"/>
      <c r="M190" s="40"/>
    </row>
    <row r="191" spans="1:13" s="6" customFormat="1" ht="19.5" customHeight="1">
      <c r="A191" s="87" t="s">
        <v>212</v>
      </c>
      <c r="B191" s="52" t="s">
        <v>359</v>
      </c>
      <c r="C191" s="11" t="s">
        <v>369</v>
      </c>
      <c r="D191" s="22">
        <f>SUM(D192:D195)</f>
        <v>27697</v>
      </c>
      <c r="E191" s="22">
        <f>SUM(E192:E195)</f>
        <v>0</v>
      </c>
      <c r="F191" s="22">
        <f>SUM(F192:F195)</f>
        <v>0</v>
      </c>
      <c r="G191" s="21">
        <f t="shared" si="9"/>
        <v>0</v>
      </c>
      <c r="H191" s="44" t="s">
        <v>380</v>
      </c>
      <c r="I191" s="32" t="s">
        <v>188</v>
      </c>
      <c r="J191" s="39" t="s">
        <v>132</v>
      </c>
      <c r="K191" s="39" t="s">
        <v>110</v>
      </c>
      <c r="L191" s="39" t="s">
        <v>302</v>
      </c>
      <c r="M191" s="39">
        <v>807</v>
      </c>
    </row>
    <row r="192" spans="1:13" s="6" customFormat="1" ht="15.75">
      <c r="A192" s="88"/>
      <c r="B192" s="53"/>
      <c r="C192" s="7" t="s">
        <v>370</v>
      </c>
      <c r="D192" s="21">
        <v>11750</v>
      </c>
      <c r="E192" s="21">
        <v>0</v>
      </c>
      <c r="F192" s="21">
        <v>0</v>
      </c>
      <c r="G192" s="21">
        <f t="shared" si="9"/>
        <v>0</v>
      </c>
      <c r="H192" s="47"/>
      <c r="I192" s="33"/>
      <c r="J192" s="39"/>
      <c r="K192" s="39"/>
      <c r="L192" s="40"/>
      <c r="M192" s="40"/>
    </row>
    <row r="193" spans="1:13" s="6" customFormat="1" ht="15.75">
      <c r="A193" s="88"/>
      <c r="B193" s="53"/>
      <c r="C193" s="7" t="s">
        <v>371</v>
      </c>
      <c r="D193" s="21">
        <v>11800</v>
      </c>
      <c r="E193" s="21">
        <v>0</v>
      </c>
      <c r="F193" s="21">
        <v>0</v>
      </c>
      <c r="G193" s="21">
        <f t="shared" si="9"/>
        <v>0</v>
      </c>
      <c r="H193" s="47"/>
      <c r="I193" s="33"/>
      <c r="J193" s="39"/>
      <c r="K193" s="39"/>
      <c r="L193" s="40"/>
      <c r="M193" s="40"/>
    </row>
    <row r="194" spans="1:13" s="6" customFormat="1" ht="15.75">
      <c r="A194" s="88"/>
      <c r="B194" s="53"/>
      <c r="C194" s="7" t="s">
        <v>372</v>
      </c>
      <c r="D194" s="21">
        <v>4147</v>
      </c>
      <c r="E194" s="21">
        <v>0</v>
      </c>
      <c r="F194" s="21">
        <v>0</v>
      </c>
      <c r="G194" s="21">
        <f t="shared" si="9"/>
        <v>0</v>
      </c>
      <c r="H194" s="47"/>
      <c r="I194" s="33"/>
      <c r="J194" s="39"/>
      <c r="K194" s="39"/>
      <c r="L194" s="40"/>
      <c r="M194" s="40"/>
    </row>
    <row r="195" spans="1:13" s="6" customFormat="1" ht="45.75" customHeight="1">
      <c r="A195" s="89"/>
      <c r="B195" s="54"/>
      <c r="C195" s="7" t="s">
        <v>373</v>
      </c>
      <c r="D195" s="21">
        <v>0</v>
      </c>
      <c r="E195" s="21">
        <v>0</v>
      </c>
      <c r="F195" s="21">
        <v>0</v>
      </c>
      <c r="G195" s="21" t="e">
        <f t="shared" si="9"/>
        <v>#DIV/0!</v>
      </c>
      <c r="H195" s="48"/>
      <c r="I195" s="34"/>
      <c r="J195" s="39"/>
      <c r="K195" s="39"/>
      <c r="L195" s="40"/>
      <c r="M195" s="40"/>
    </row>
    <row r="196" spans="1:13" s="6" customFormat="1" ht="18.75" customHeight="1">
      <c r="A196" s="87" t="s">
        <v>357</v>
      </c>
      <c r="B196" s="52" t="s">
        <v>360</v>
      </c>
      <c r="C196" s="11" t="s">
        <v>369</v>
      </c>
      <c r="D196" s="22">
        <f>SUM(D197:D200)</f>
        <v>150</v>
      </c>
      <c r="E196" s="22">
        <f>SUM(E197:E200)</f>
        <v>0</v>
      </c>
      <c r="F196" s="22">
        <f>SUM(F197:F200)</f>
        <v>0</v>
      </c>
      <c r="G196" s="21">
        <f t="shared" si="9"/>
        <v>0</v>
      </c>
      <c r="H196" s="44" t="s">
        <v>381</v>
      </c>
      <c r="I196" s="32" t="s">
        <v>175</v>
      </c>
      <c r="J196" s="32" t="s">
        <v>132</v>
      </c>
      <c r="K196" s="39" t="s">
        <v>5</v>
      </c>
      <c r="L196" s="39" t="s">
        <v>189</v>
      </c>
      <c r="M196" s="39">
        <v>807</v>
      </c>
    </row>
    <row r="197" spans="1:13" s="6" customFormat="1" ht="15.75">
      <c r="A197" s="88"/>
      <c r="B197" s="53"/>
      <c r="C197" s="7" t="s">
        <v>370</v>
      </c>
      <c r="D197" s="21">
        <v>0</v>
      </c>
      <c r="E197" s="21">
        <v>0</v>
      </c>
      <c r="F197" s="21">
        <v>0</v>
      </c>
      <c r="G197" s="21" t="e">
        <f t="shared" si="9"/>
        <v>#DIV/0!</v>
      </c>
      <c r="H197" s="47"/>
      <c r="I197" s="33"/>
      <c r="J197" s="33"/>
      <c r="K197" s="39"/>
      <c r="L197" s="40"/>
      <c r="M197" s="40"/>
    </row>
    <row r="198" spans="1:13" s="6" customFormat="1" ht="15.75">
      <c r="A198" s="88"/>
      <c r="B198" s="53"/>
      <c r="C198" s="7" t="s">
        <v>371</v>
      </c>
      <c r="D198" s="21">
        <v>0</v>
      </c>
      <c r="E198" s="21">
        <v>0</v>
      </c>
      <c r="F198" s="21">
        <v>0</v>
      </c>
      <c r="G198" s="21" t="e">
        <f t="shared" si="9"/>
        <v>#DIV/0!</v>
      </c>
      <c r="H198" s="47"/>
      <c r="I198" s="33"/>
      <c r="J198" s="33"/>
      <c r="K198" s="39"/>
      <c r="L198" s="40"/>
      <c r="M198" s="40"/>
    </row>
    <row r="199" spans="1:13" s="6" customFormat="1" ht="15.75">
      <c r="A199" s="88"/>
      <c r="B199" s="53"/>
      <c r="C199" s="7" t="s">
        <v>372</v>
      </c>
      <c r="D199" s="21">
        <v>150</v>
      </c>
      <c r="E199" s="21">
        <v>0</v>
      </c>
      <c r="F199" s="21">
        <v>0</v>
      </c>
      <c r="G199" s="21">
        <f t="shared" ref="G199:G210" si="13">F199/D199*100</f>
        <v>0</v>
      </c>
      <c r="H199" s="47"/>
      <c r="I199" s="33"/>
      <c r="J199" s="33"/>
      <c r="K199" s="39"/>
      <c r="L199" s="40"/>
      <c r="M199" s="40"/>
    </row>
    <row r="200" spans="1:13" s="6" customFormat="1" ht="30.75" customHeight="1">
      <c r="A200" s="89"/>
      <c r="B200" s="54"/>
      <c r="C200" s="7" t="s">
        <v>373</v>
      </c>
      <c r="D200" s="21">
        <v>0</v>
      </c>
      <c r="E200" s="21">
        <v>0</v>
      </c>
      <c r="F200" s="21">
        <v>0</v>
      </c>
      <c r="G200" s="21" t="e">
        <f t="shared" si="13"/>
        <v>#DIV/0!</v>
      </c>
      <c r="H200" s="48"/>
      <c r="I200" s="34"/>
      <c r="J200" s="34"/>
      <c r="K200" s="39"/>
      <c r="L200" s="40"/>
      <c r="M200" s="40"/>
    </row>
    <row r="201" spans="1:13" s="6" customFormat="1" ht="21" customHeight="1">
      <c r="A201" s="87" t="s">
        <v>90</v>
      </c>
      <c r="B201" s="52" t="s">
        <v>111</v>
      </c>
      <c r="C201" s="11" t="s">
        <v>369</v>
      </c>
      <c r="D201" s="22">
        <f>SUM(D202:D205)</f>
        <v>0</v>
      </c>
      <c r="E201" s="22">
        <f>SUM(E202:E205)</f>
        <v>0</v>
      </c>
      <c r="F201" s="22">
        <f>SUM(F202:F205)</f>
        <v>0</v>
      </c>
      <c r="G201" s="21" t="e">
        <f t="shared" si="13"/>
        <v>#DIV/0!</v>
      </c>
      <c r="H201" s="44"/>
      <c r="I201" s="32"/>
      <c r="J201" s="38"/>
      <c r="K201" s="32" t="s">
        <v>361</v>
      </c>
      <c r="L201" s="39"/>
      <c r="M201" s="39"/>
    </row>
    <row r="202" spans="1:13" s="6" customFormat="1" ht="21" customHeight="1">
      <c r="A202" s="88"/>
      <c r="B202" s="53"/>
      <c r="C202" s="7" t="s">
        <v>370</v>
      </c>
      <c r="D202" s="21">
        <f>D207</f>
        <v>0</v>
      </c>
      <c r="E202" s="21">
        <f>E207</f>
        <v>0</v>
      </c>
      <c r="F202" s="21">
        <f>F207</f>
        <v>0</v>
      </c>
      <c r="G202" s="21" t="e">
        <f t="shared" si="13"/>
        <v>#DIV/0!</v>
      </c>
      <c r="H202" s="47"/>
      <c r="I202" s="33"/>
      <c r="J202" s="38"/>
      <c r="K202" s="33"/>
      <c r="L202" s="40"/>
      <c r="M202" s="40"/>
    </row>
    <row r="203" spans="1:13" s="6" customFormat="1" ht="21" customHeight="1">
      <c r="A203" s="88"/>
      <c r="B203" s="53"/>
      <c r="C203" s="7" t="s">
        <v>371</v>
      </c>
      <c r="D203" s="21">
        <f t="shared" ref="D203:F205" si="14">D208</f>
        <v>0</v>
      </c>
      <c r="E203" s="21">
        <f t="shared" si="14"/>
        <v>0</v>
      </c>
      <c r="F203" s="21">
        <f t="shared" si="14"/>
        <v>0</v>
      </c>
      <c r="G203" s="21" t="e">
        <f t="shared" si="13"/>
        <v>#DIV/0!</v>
      </c>
      <c r="H203" s="47"/>
      <c r="I203" s="33"/>
      <c r="J203" s="38"/>
      <c r="K203" s="33"/>
      <c r="L203" s="40"/>
      <c r="M203" s="40"/>
    </row>
    <row r="204" spans="1:13" s="6" customFormat="1" ht="21" customHeight="1">
      <c r="A204" s="88"/>
      <c r="B204" s="53"/>
      <c r="C204" s="7" t="s">
        <v>372</v>
      </c>
      <c r="D204" s="21">
        <f t="shared" si="14"/>
        <v>0</v>
      </c>
      <c r="E204" s="21">
        <f t="shared" si="14"/>
        <v>0</v>
      </c>
      <c r="F204" s="21">
        <f t="shared" si="14"/>
        <v>0</v>
      </c>
      <c r="G204" s="21" t="e">
        <f t="shared" si="13"/>
        <v>#DIV/0!</v>
      </c>
      <c r="H204" s="47"/>
      <c r="I204" s="33"/>
      <c r="J204" s="38"/>
      <c r="K204" s="33"/>
      <c r="L204" s="40"/>
      <c r="M204" s="40"/>
    </row>
    <row r="205" spans="1:13" s="6" customFormat="1" ht="21" customHeight="1">
      <c r="A205" s="89"/>
      <c r="B205" s="54"/>
      <c r="C205" s="7" t="s">
        <v>373</v>
      </c>
      <c r="D205" s="21">
        <f t="shared" si="14"/>
        <v>0</v>
      </c>
      <c r="E205" s="21">
        <f t="shared" si="14"/>
        <v>0</v>
      </c>
      <c r="F205" s="21">
        <f t="shared" si="14"/>
        <v>0</v>
      </c>
      <c r="G205" s="21" t="e">
        <f t="shared" si="13"/>
        <v>#DIV/0!</v>
      </c>
      <c r="H205" s="48"/>
      <c r="I205" s="34"/>
      <c r="J205" s="38"/>
      <c r="K205" s="34"/>
      <c r="L205" s="40"/>
      <c r="M205" s="40"/>
    </row>
    <row r="206" spans="1:13" s="6" customFormat="1" ht="21.75" customHeight="1">
      <c r="A206" s="109" t="s">
        <v>358</v>
      </c>
      <c r="B206" s="52" t="s">
        <v>356</v>
      </c>
      <c r="C206" s="11" t="s">
        <v>369</v>
      </c>
      <c r="D206" s="22">
        <f>SUM(D207:D210)</f>
        <v>0</v>
      </c>
      <c r="E206" s="22">
        <f>SUM(E207:E210)</f>
        <v>0</v>
      </c>
      <c r="F206" s="22">
        <f>SUM(F207:F210)</f>
        <v>0</v>
      </c>
      <c r="G206" s="21" t="e">
        <f t="shared" si="13"/>
        <v>#DIV/0!</v>
      </c>
      <c r="H206" s="44" t="s">
        <v>3</v>
      </c>
      <c r="I206" s="32" t="s">
        <v>181</v>
      </c>
      <c r="J206" s="39" t="s">
        <v>138</v>
      </c>
      <c r="K206" s="32" t="s">
        <v>361</v>
      </c>
      <c r="L206" s="39"/>
      <c r="M206" s="39">
        <v>827</v>
      </c>
    </row>
    <row r="207" spans="1:13" s="6" customFormat="1" ht="18" customHeight="1">
      <c r="A207" s="110"/>
      <c r="B207" s="53"/>
      <c r="C207" s="7" t="s">
        <v>370</v>
      </c>
      <c r="D207" s="21">
        <v>0</v>
      </c>
      <c r="E207" s="21">
        <v>0</v>
      </c>
      <c r="F207" s="21">
        <v>0</v>
      </c>
      <c r="G207" s="21" t="e">
        <f t="shared" si="13"/>
        <v>#DIV/0!</v>
      </c>
      <c r="H207" s="47"/>
      <c r="I207" s="33"/>
      <c r="J207" s="39"/>
      <c r="K207" s="33"/>
      <c r="L207" s="40"/>
      <c r="M207" s="40"/>
    </row>
    <row r="208" spans="1:13" s="6" customFormat="1" ht="18" customHeight="1">
      <c r="A208" s="110"/>
      <c r="B208" s="53"/>
      <c r="C208" s="7" t="s">
        <v>371</v>
      </c>
      <c r="D208" s="21">
        <v>0</v>
      </c>
      <c r="E208" s="21">
        <v>0</v>
      </c>
      <c r="F208" s="21">
        <v>0</v>
      </c>
      <c r="G208" s="21" t="e">
        <f t="shared" si="13"/>
        <v>#DIV/0!</v>
      </c>
      <c r="H208" s="47"/>
      <c r="I208" s="33"/>
      <c r="J208" s="39"/>
      <c r="K208" s="33"/>
      <c r="L208" s="40"/>
      <c r="M208" s="40"/>
    </row>
    <row r="209" spans="1:13" s="6" customFormat="1" ht="18" customHeight="1">
      <c r="A209" s="110"/>
      <c r="B209" s="53"/>
      <c r="C209" s="7" t="s">
        <v>372</v>
      </c>
      <c r="D209" s="21">
        <v>0</v>
      </c>
      <c r="E209" s="21">
        <v>0</v>
      </c>
      <c r="F209" s="21">
        <v>0</v>
      </c>
      <c r="G209" s="21" t="e">
        <f t="shared" si="13"/>
        <v>#DIV/0!</v>
      </c>
      <c r="H209" s="47"/>
      <c r="I209" s="33"/>
      <c r="J209" s="39"/>
      <c r="K209" s="33"/>
      <c r="L209" s="40"/>
      <c r="M209" s="40"/>
    </row>
    <row r="210" spans="1:13" s="6" customFormat="1" ht="18" customHeight="1">
      <c r="A210" s="110"/>
      <c r="B210" s="54"/>
      <c r="C210" s="7" t="s">
        <v>373</v>
      </c>
      <c r="D210" s="21">
        <v>0</v>
      </c>
      <c r="E210" s="21">
        <v>0</v>
      </c>
      <c r="F210" s="21">
        <v>0</v>
      </c>
      <c r="G210" s="21" t="e">
        <f t="shared" si="13"/>
        <v>#DIV/0!</v>
      </c>
      <c r="H210" s="48"/>
      <c r="I210" s="34"/>
      <c r="J210" s="39"/>
      <c r="K210" s="34"/>
      <c r="L210" s="40"/>
      <c r="M210" s="40"/>
    </row>
    <row r="211" spans="1:13" ht="19.5" customHeight="1">
      <c r="A211" s="106" t="s">
        <v>421</v>
      </c>
      <c r="B211" s="111" t="s">
        <v>422</v>
      </c>
      <c r="C211" s="11" t="s">
        <v>369</v>
      </c>
      <c r="D211" s="30">
        <f>SUM(D212:D215)</f>
        <v>163239.71699999998</v>
      </c>
      <c r="E211" s="30">
        <f>SUM(E212:E215)</f>
        <v>65535.941999999995</v>
      </c>
      <c r="F211" s="30">
        <f>SUM(F212:F215)</f>
        <v>61421.597999999998</v>
      </c>
      <c r="G211" s="26">
        <f>F211/D211*100</f>
        <v>37.626626123102142</v>
      </c>
      <c r="H211" s="44"/>
      <c r="I211" s="35"/>
      <c r="J211" s="38"/>
      <c r="K211" s="97" t="s">
        <v>423</v>
      </c>
      <c r="L211" s="39"/>
      <c r="M211" s="39">
        <v>826</v>
      </c>
    </row>
    <row r="212" spans="1:13" ht="15" customHeight="1">
      <c r="A212" s="107"/>
      <c r="B212" s="112"/>
      <c r="C212" s="7" t="s">
        <v>370</v>
      </c>
      <c r="D212" s="31">
        <f t="shared" ref="D212:F215" si="15">D217+D257+D282+D307</f>
        <v>163239.71699999998</v>
      </c>
      <c r="E212" s="31">
        <f>E217+E257+E282+E307</f>
        <v>65535.941999999995</v>
      </c>
      <c r="F212" s="31">
        <f t="shared" si="15"/>
        <v>61421.597999999998</v>
      </c>
      <c r="G212" s="26">
        <f>F212/D212*100</f>
        <v>37.626626123102142</v>
      </c>
      <c r="H212" s="47"/>
      <c r="I212" s="36"/>
      <c r="J212" s="38"/>
      <c r="K212" s="98"/>
      <c r="L212" s="40"/>
      <c r="M212" s="40"/>
    </row>
    <row r="213" spans="1:13" ht="15" customHeight="1">
      <c r="A213" s="107"/>
      <c r="B213" s="112"/>
      <c r="C213" s="7" t="s">
        <v>371</v>
      </c>
      <c r="D213" s="27">
        <f t="shared" si="15"/>
        <v>0</v>
      </c>
      <c r="E213" s="27">
        <f t="shared" si="15"/>
        <v>0</v>
      </c>
      <c r="F213" s="27">
        <f t="shared" si="15"/>
        <v>0</v>
      </c>
      <c r="G213" s="17">
        <v>0</v>
      </c>
      <c r="H213" s="47"/>
      <c r="I213" s="36"/>
      <c r="J213" s="38"/>
      <c r="K213" s="98"/>
      <c r="L213" s="40"/>
      <c r="M213" s="40"/>
    </row>
    <row r="214" spans="1:13" ht="15" customHeight="1">
      <c r="A214" s="107"/>
      <c r="B214" s="112"/>
      <c r="C214" s="7" t="s">
        <v>372</v>
      </c>
      <c r="D214" s="27">
        <f t="shared" si="15"/>
        <v>0</v>
      </c>
      <c r="E214" s="27">
        <f t="shared" si="15"/>
        <v>0</v>
      </c>
      <c r="F214" s="27">
        <f t="shared" si="15"/>
        <v>0</v>
      </c>
      <c r="G214" s="17">
        <v>0</v>
      </c>
      <c r="H214" s="47"/>
      <c r="I214" s="36"/>
      <c r="J214" s="38"/>
      <c r="K214" s="98"/>
      <c r="L214" s="40"/>
      <c r="M214" s="40"/>
    </row>
    <row r="215" spans="1:13" ht="15" customHeight="1">
      <c r="A215" s="108"/>
      <c r="B215" s="113"/>
      <c r="C215" s="7" t="s">
        <v>373</v>
      </c>
      <c r="D215" s="27">
        <f t="shared" si="15"/>
        <v>0</v>
      </c>
      <c r="E215" s="27">
        <f t="shared" si="15"/>
        <v>0</v>
      </c>
      <c r="F215" s="27">
        <f t="shared" si="15"/>
        <v>0</v>
      </c>
      <c r="G215" s="17">
        <v>0</v>
      </c>
      <c r="H215" s="48"/>
      <c r="I215" s="37"/>
      <c r="J215" s="38"/>
      <c r="K215" s="99"/>
      <c r="L215" s="40"/>
      <c r="M215" s="40"/>
    </row>
    <row r="216" spans="1:13" ht="30" customHeight="1">
      <c r="A216" s="49" t="s">
        <v>424</v>
      </c>
      <c r="B216" s="61" t="s">
        <v>263</v>
      </c>
      <c r="C216" s="11" t="s">
        <v>369</v>
      </c>
      <c r="D216" s="22">
        <f>SUM(D217:D220)</f>
        <v>0</v>
      </c>
      <c r="E216" s="22">
        <f>SUM(E217:E220)</f>
        <v>0</v>
      </c>
      <c r="F216" s="22">
        <f>SUM(F217:F220)</f>
        <v>0</v>
      </c>
      <c r="G216" s="17">
        <v>0</v>
      </c>
      <c r="H216" s="65"/>
      <c r="I216" s="35"/>
      <c r="J216" s="38"/>
      <c r="K216" s="97" t="s">
        <v>423</v>
      </c>
      <c r="L216" s="39"/>
      <c r="M216" s="32">
        <v>826</v>
      </c>
    </row>
    <row r="217" spans="1:13" ht="15" customHeight="1">
      <c r="A217" s="50"/>
      <c r="B217" s="62"/>
      <c r="C217" s="7" t="s">
        <v>370</v>
      </c>
      <c r="D217" s="27">
        <f t="shared" ref="D217:F220" si="16">D222+D227+D232+D237+D242+D247+D252</f>
        <v>0</v>
      </c>
      <c r="E217" s="27">
        <f t="shared" si="16"/>
        <v>0</v>
      </c>
      <c r="F217" s="27">
        <f t="shared" si="16"/>
        <v>0</v>
      </c>
      <c r="G217" s="17">
        <v>0</v>
      </c>
      <c r="H217" s="47"/>
      <c r="I217" s="36"/>
      <c r="J217" s="38"/>
      <c r="K217" s="98"/>
      <c r="L217" s="40"/>
      <c r="M217" s="33"/>
    </row>
    <row r="218" spans="1:13" ht="15" customHeight="1">
      <c r="A218" s="50"/>
      <c r="B218" s="62"/>
      <c r="C218" s="7" t="s">
        <v>371</v>
      </c>
      <c r="D218" s="27">
        <f t="shared" si="16"/>
        <v>0</v>
      </c>
      <c r="E218" s="27">
        <f t="shared" si="16"/>
        <v>0</v>
      </c>
      <c r="F218" s="27">
        <f t="shared" si="16"/>
        <v>0</v>
      </c>
      <c r="G218" s="17">
        <v>0</v>
      </c>
      <c r="H218" s="47"/>
      <c r="I218" s="36"/>
      <c r="J218" s="38"/>
      <c r="K218" s="98"/>
      <c r="L218" s="40"/>
      <c r="M218" s="33"/>
    </row>
    <row r="219" spans="1:13" ht="15" customHeight="1">
      <c r="A219" s="50"/>
      <c r="B219" s="62"/>
      <c r="C219" s="7" t="s">
        <v>372</v>
      </c>
      <c r="D219" s="27">
        <f t="shared" si="16"/>
        <v>0</v>
      </c>
      <c r="E219" s="27">
        <f t="shared" si="16"/>
        <v>0</v>
      </c>
      <c r="F219" s="27">
        <f t="shared" si="16"/>
        <v>0</v>
      </c>
      <c r="G219" s="17">
        <v>0</v>
      </c>
      <c r="H219" s="47"/>
      <c r="I219" s="36"/>
      <c r="J219" s="38"/>
      <c r="K219" s="98"/>
      <c r="L219" s="40"/>
      <c r="M219" s="33"/>
    </row>
    <row r="220" spans="1:13" ht="15" customHeight="1">
      <c r="A220" s="51"/>
      <c r="B220" s="63"/>
      <c r="C220" s="7" t="s">
        <v>373</v>
      </c>
      <c r="D220" s="27">
        <f t="shared" si="16"/>
        <v>0</v>
      </c>
      <c r="E220" s="27">
        <f t="shared" si="16"/>
        <v>0</v>
      </c>
      <c r="F220" s="27">
        <f t="shared" si="16"/>
        <v>0</v>
      </c>
      <c r="G220" s="17">
        <v>0</v>
      </c>
      <c r="H220" s="48"/>
      <c r="I220" s="37"/>
      <c r="J220" s="38"/>
      <c r="K220" s="99"/>
      <c r="L220" s="40"/>
      <c r="M220" s="34"/>
    </row>
    <row r="221" spans="1:13" ht="25.5" customHeight="1">
      <c r="A221" s="49" t="s">
        <v>425</v>
      </c>
      <c r="B221" s="61" t="s">
        <v>426</v>
      </c>
      <c r="C221" s="11" t="s">
        <v>369</v>
      </c>
      <c r="D221" s="22">
        <f>SUM(D222:D225)</f>
        <v>0</v>
      </c>
      <c r="E221" s="22">
        <f>SUM(E222:E225)</f>
        <v>0</v>
      </c>
      <c r="F221" s="22">
        <f>SUM(F222:F225)</f>
        <v>0</v>
      </c>
      <c r="G221" s="17">
        <v>0</v>
      </c>
      <c r="H221" s="65" t="s">
        <v>427</v>
      </c>
      <c r="I221" s="32" t="s">
        <v>140</v>
      </c>
      <c r="J221" s="39" t="s">
        <v>133</v>
      </c>
      <c r="K221" s="97" t="s">
        <v>423</v>
      </c>
      <c r="L221" s="39"/>
      <c r="M221" s="39">
        <v>826</v>
      </c>
    </row>
    <row r="222" spans="1:13" ht="15" customHeight="1">
      <c r="A222" s="50"/>
      <c r="B222" s="62"/>
      <c r="C222" s="7" t="s">
        <v>370</v>
      </c>
      <c r="D222" s="27">
        <v>0</v>
      </c>
      <c r="E222" s="27">
        <v>0</v>
      </c>
      <c r="F222" s="27">
        <v>0</v>
      </c>
      <c r="G222" s="17">
        <v>0</v>
      </c>
      <c r="H222" s="47"/>
      <c r="I222" s="33"/>
      <c r="J222" s="39"/>
      <c r="K222" s="98"/>
      <c r="L222" s="40"/>
      <c r="M222" s="40"/>
    </row>
    <row r="223" spans="1:13" ht="15" customHeight="1">
      <c r="A223" s="50"/>
      <c r="B223" s="62"/>
      <c r="C223" s="7" t="s">
        <v>371</v>
      </c>
      <c r="D223" s="27">
        <v>0</v>
      </c>
      <c r="E223" s="27">
        <v>0</v>
      </c>
      <c r="F223" s="27">
        <v>0</v>
      </c>
      <c r="G223" s="17">
        <v>0</v>
      </c>
      <c r="H223" s="47"/>
      <c r="I223" s="33"/>
      <c r="J223" s="39"/>
      <c r="K223" s="98"/>
      <c r="L223" s="40"/>
      <c r="M223" s="40"/>
    </row>
    <row r="224" spans="1:13" ht="15" customHeight="1">
      <c r="A224" s="50"/>
      <c r="B224" s="62"/>
      <c r="C224" s="7" t="s">
        <v>372</v>
      </c>
      <c r="D224" s="27">
        <v>0</v>
      </c>
      <c r="E224" s="27">
        <v>0</v>
      </c>
      <c r="F224" s="27">
        <v>0</v>
      </c>
      <c r="G224" s="17">
        <v>0</v>
      </c>
      <c r="H224" s="47"/>
      <c r="I224" s="33"/>
      <c r="J224" s="39"/>
      <c r="K224" s="98"/>
      <c r="L224" s="40"/>
      <c r="M224" s="40"/>
    </row>
    <row r="225" spans="1:13" ht="30.75" customHeight="1">
      <c r="A225" s="51"/>
      <c r="B225" s="63"/>
      <c r="C225" s="7" t="s">
        <v>373</v>
      </c>
      <c r="D225" s="27">
        <v>0</v>
      </c>
      <c r="E225" s="27">
        <v>0</v>
      </c>
      <c r="F225" s="27">
        <v>0</v>
      </c>
      <c r="G225" s="17">
        <v>0</v>
      </c>
      <c r="H225" s="48"/>
      <c r="I225" s="34"/>
      <c r="J225" s="39"/>
      <c r="K225" s="99"/>
      <c r="L225" s="40"/>
      <c r="M225" s="40"/>
    </row>
    <row r="226" spans="1:13" ht="20.25" customHeight="1">
      <c r="A226" s="49" t="s">
        <v>213</v>
      </c>
      <c r="B226" s="61" t="s">
        <v>437</v>
      </c>
      <c r="C226" s="11" t="s">
        <v>369</v>
      </c>
      <c r="D226" s="22">
        <f>SUM(D227:D230)</f>
        <v>0</v>
      </c>
      <c r="E226" s="22">
        <f>SUM(E227:E230)</f>
        <v>0</v>
      </c>
      <c r="F226" s="22">
        <f>SUM(F227:F230)</f>
        <v>0</v>
      </c>
      <c r="G226" s="17">
        <v>0</v>
      </c>
      <c r="H226" s="44" t="s">
        <v>102</v>
      </c>
      <c r="I226" s="32" t="s">
        <v>141</v>
      </c>
      <c r="J226" s="39" t="s">
        <v>133</v>
      </c>
      <c r="K226" s="97" t="s">
        <v>423</v>
      </c>
      <c r="L226" s="119"/>
      <c r="M226" s="39">
        <v>826</v>
      </c>
    </row>
    <row r="227" spans="1:13" ht="15" customHeight="1">
      <c r="A227" s="50"/>
      <c r="B227" s="62"/>
      <c r="C227" s="7" t="s">
        <v>370</v>
      </c>
      <c r="D227" s="27">
        <v>0</v>
      </c>
      <c r="E227" s="27">
        <v>0</v>
      </c>
      <c r="F227" s="27">
        <v>0</v>
      </c>
      <c r="G227" s="17">
        <v>0</v>
      </c>
      <c r="H227" s="47"/>
      <c r="I227" s="33"/>
      <c r="J227" s="39"/>
      <c r="K227" s="98"/>
      <c r="L227" s="40"/>
      <c r="M227" s="40"/>
    </row>
    <row r="228" spans="1:13" ht="15" customHeight="1">
      <c r="A228" s="50"/>
      <c r="B228" s="62"/>
      <c r="C228" s="7" t="s">
        <v>371</v>
      </c>
      <c r="D228" s="27">
        <v>0</v>
      </c>
      <c r="E228" s="27">
        <v>0</v>
      </c>
      <c r="F228" s="27">
        <v>0</v>
      </c>
      <c r="G228" s="17">
        <v>0</v>
      </c>
      <c r="H228" s="47"/>
      <c r="I228" s="33"/>
      <c r="J228" s="39"/>
      <c r="K228" s="98"/>
      <c r="L228" s="40"/>
      <c r="M228" s="40"/>
    </row>
    <row r="229" spans="1:13" ht="19.5" customHeight="1">
      <c r="A229" s="50"/>
      <c r="B229" s="62"/>
      <c r="C229" s="7" t="s">
        <v>372</v>
      </c>
      <c r="D229" s="27">
        <v>0</v>
      </c>
      <c r="E229" s="27">
        <v>0</v>
      </c>
      <c r="F229" s="27">
        <v>0</v>
      </c>
      <c r="G229" s="17">
        <v>0</v>
      </c>
      <c r="H229" s="47"/>
      <c r="I229" s="33"/>
      <c r="J229" s="39"/>
      <c r="K229" s="98"/>
      <c r="L229" s="40"/>
      <c r="M229" s="40"/>
    </row>
    <row r="230" spans="1:13" ht="19.5" customHeight="1">
      <c r="A230" s="51"/>
      <c r="B230" s="63"/>
      <c r="C230" s="7" t="s">
        <v>373</v>
      </c>
      <c r="D230" s="27">
        <v>0</v>
      </c>
      <c r="E230" s="27">
        <v>0</v>
      </c>
      <c r="F230" s="27">
        <v>0</v>
      </c>
      <c r="G230" s="17">
        <v>0</v>
      </c>
      <c r="H230" s="48"/>
      <c r="I230" s="34"/>
      <c r="J230" s="39"/>
      <c r="K230" s="99"/>
      <c r="L230" s="40"/>
      <c r="M230" s="40"/>
    </row>
    <row r="231" spans="1:13" ht="17.25" customHeight="1">
      <c r="A231" s="49" t="s">
        <v>214</v>
      </c>
      <c r="B231" s="61" t="s">
        <v>438</v>
      </c>
      <c r="C231" s="11" t="s">
        <v>369</v>
      </c>
      <c r="D231" s="22">
        <f>SUM(D232:D235)</f>
        <v>0</v>
      </c>
      <c r="E231" s="22">
        <f>SUM(E232:E235)</f>
        <v>0</v>
      </c>
      <c r="F231" s="22">
        <f>SUM(F232:F235)</f>
        <v>0</v>
      </c>
      <c r="G231" s="17">
        <v>0</v>
      </c>
      <c r="H231" s="44" t="s">
        <v>439</v>
      </c>
      <c r="I231" s="32" t="s">
        <v>142</v>
      </c>
      <c r="J231" s="39" t="s">
        <v>133</v>
      </c>
      <c r="K231" s="97" t="s">
        <v>423</v>
      </c>
      <c r="L231" s="39"/>
      <c r="M231" s="39">
        <v>826</v>
      </c>
    </row>
    <row r="232" spans="1:13" ht="15" customHeight="1">
      <c r="A232" s="50"/>
      <c r="B232" s="62"/>
      <c r="C232" s="7" t="s">
        <v>370</v>
      </c>
      <c r="D232" s="27">
        <v>0</v>
      </c>
      <c r="E232" s="27">
        <v>0</v>
      </c>
      <c r="F232" s="27">
        <v>0</v>
      </c>
      <c r="G232" s="17">
        <v>0</v>
      </c>
      <c r="H232" s="47"/>
      <c r="I232" s="33"/>
      <c r="J232" s="39"/>
      <c r="K232" s="98"/>
      <c r="L232" s="40"/>
      <c r="M232" s="40"/>
    </row>
    <row r="233" spans="1:13" ht="15" customHeight="1">
      <c r="A233" s="50"/>
      <c r="B233" s="62"/>
      <c r="C233" s="7" t="s">
        <v>371</v>
      </c>
      <c r="D233" s="27">
        <v>0</v>
      </c>
      <c r="E233" s="27">
        <v>0</v>
      </c>
      <c r="F233" s="27">
        <v>0</v>
      </c>
      <c r="G233" s="17">
        <v>0</v>
      </c>
      <c r="H233" s="47"/>
      <c r="I233" s="33"/>
      <c r="J233" s="39"/>
      <c r="K233" s="98"/>
      <c r="L233" s="40"/>
      <c r="M233" s="40"/>
    </row>
    <row r="234" spans="1:13" ht="20.25" customHeight="1">
      <c r="A234" s="50"/>
      <c r="B234" s="62"/>
      <c r="C234" s="7" t="s">
        <v>372</v>
      </c>
      <c r="D234" s="27">
        <v>0</v>
      </c>
      <c r="E234" s="27">
        <v>0</v>
      </c>
      <c r="F234" s="27">
        <v>0</v>
      </c>
      <c r="G234" s="17">
        <v>0</v>
      </c>
      <c r="H234" s="47"/>
      <c r="I234" s="33"/>
      <c r="J234" s="39"/>
      <c r="K234" s="98"/>
      <c r="L234" s="40"/>
      <c r="M234" s="40"/>
    </row>
    <row r="235" spans="1:13" ht="30" customHeight="1">
      <c r="A235" s="51"/>
      <c r="B235" s="63"/>
      <c r="C235" s="7" t="s">
        <v>373</v>
      </c>
      <c r="D235" s="27">
        <v>0</v>
      </c>
      <c r="E235" s="27">
        <v>0</v>
      </c>
      <c r="F235" s="27">
        <v>0</v>
      </c>
      <c r="G235" s="17">
        <v>0</v>
      </c>
      <c r="H235" s="48"/>
      <c r="I235" s="34"/>
      <c r="J235" s="39"/>
      <c r="K235" s="99"/>
      <c r="L235" s="40"/>
      <c r="M235" s="40"/>
    </row>
    <row r="236" spans="1:13" ht="23.25" customHeight="1">
      <c r="A236" s="49" t="s">
        <v>215</v>
      </c>
      <c r="B236" s="61" t="s">
        <v>440</v>
      </c>
      <c r="C236" s="11" t="s">
        <v>369</v>
      </c>
      <c r="D236" s="22">
        <f>SUM(D237:D240)</f>
        <v>0</v>
      </c>
      <c r="E236" s="22">
        <f>SUM(E237:E240)</f>
        <v>0</v>
      </c>
      <c r="F236" s="22">
        <f>SUM(F237:F240)</f>
        <v>0</v>
      </c>
      <c r="G236" s="17">
        <v>0</v>
      </c>
      <c r="H236" s="44" t="s">
        <v>441</v>
      </c>
      <c r="I236" s="32" t="s">
        <v>182</v>
      </c>
      <c r="J236" s="39" t="s">
        <v>132</v>
      </c>
      <c r="K236" s="97" t="s">
        <v>423</v>
      </c>
      <c r="L236" s="35" t="s">
        <v>276</v>
      </c>
      <c r="M236" s="39">
        <v>826</v>
      </c>
    </row>
    <row r="237" spans="1:13" ht="15" customHeight="1">
      <c r="A237" s="50"/>
      <c r="B237" s="62"/>
      <c r="C237" s="7" t="s">
        <v>370</v>
      </c>
      <c r="D237" s="27">
        <v>0</v>
      </c>
      <c r="E237" s="27">
        <v>0</v>
      </c>
      <c r="F237" s="27">
        <v>0</v>
      </c>
      <c r="G237" s="17">
        <v>0</v>
      </c>
      <c r="H237" s="47"/>
      <c r="I237" s="33"/>
      <c r="J237" s="39"/>
      <c r="K237" s="98"/>
      <c r="L237" s="67"/>
      <c r="M237" s="40"/>
    </row>
    <row r="238" spans="1:13" ht="15" customHeight="1">
      <c r="A238" s="50"/>
      <c r="B238" s="62"/>
      <c r="C238" s="7" t="s">
        <v>371</v>
      </c>
      <c r="D238" s="27">
        <v>0</v>
      </c>
      <c r="E238" s="27">
        <v>0</v>
      </c>
      <c r="F238" s="27">
        <v>0</v>
      </c>
      <c r="G238" s="17">
        <v>0</v>
      </c>
      <c r="H238" s="47"/>
      <c r="I238" s="33"/>
      <c r="J238" s="39"/>
      <c r="K238" s="98"/>
      <c r="L238" s="67"/>
      <c r="M238" s="40"/>
    </row>
    <row r="239" spans="1:13" ht="15" customHeight="1">
      <c r="A239" s="50"/>
      <c r="B239" s="62"/>
      <c r="C239" s="7" t="s">
        <v>372</v>
      </c>
      <c r="D239" s="27">
        <v>0</v>
      </c>
      <c r="E239" s="27">
        <v>0</v>
      </c>
      <c r="F239" s="27">
        <v>0</v>
      </c>
      <c r="G239" s="17">
        <v>0</v>
      </c>
      <c r="H239" s="47"/>
      <c r="I239" s="33"/>
      <c r="J239" s="39"/>
      <c r="K239" s="98"/>
      <c r="L239" s="67"/>
      <c r="M239" s="40"/>
    </row>
    <row r="240" spans="1:13" ht="15" customHeight="1">
      <c r="A240" s="51"/>
      <c r="B240" s="63"/>
      <c r="C240" s="7" t="s">
        <v>373</v>
      </c>
      <c r="D240" s="27">
        <v>0</v>
      </c>
      <c r="E240" s="27">
        <v>0</v>
      </c>
      <c r="F240" s="27">
        <v>0</v>
      </c>
      <c r="G240" s="17">
        <v>0</v>
      </c>
      <c r="H240" s="48"/>
      <c r="I240" s="34"/>
      <c r="J240" s="39"/>
      <c r="K240" s="99"/>
      <c r="L240" s="68"/>
      <c r="M240" s="40"/>
    </row>
    <row r="241" spans="1:13" ht="28.5" customHeight="1">
      <c r="A241" s="49" t="s">
        <v>216</v>
      </c>
      <c r="B241" s="103" t="s">
        <v>442</v>
      </c>
      <c r="C241" s="11" t="s">
        <v>369</v>
      </c>
      <c r="D241" s="22">
        <f>SUM(D242:D245)</f>
        <v>0</v>
      </c>
      <c r="E241" s="22">
        <f>SUM(E242:E245)</f>
        <v>0</v>
      </c>
      <c r="F241" s="22">
        <f>SUM(F242:F245)</f>
        <v>0</v>
      </c>
      <c r="G241" s="17">
        <v>0</v>
      </c>
      <c r="H241" s="44" t="s">
        <v>443</v>
      </c>
      <c r="I241" s="32" t="s">
        <v>143</v>
      </c>
      <c r="J241" s="32" t="s">
        <v>133</v>
      </c>
      <c r="K241" s="97" t="s">
        <v>423</v>
      </c>
      <c r="L241" s="39"/>
      <c r="M241" s="39">
        <v>826</v>
      </c>
    </row>
    <row r="242" spans="1:13" ht="22.5" customHeight="1">
      <c r="A242" s="50"/>
      <c r="B242" s="104"/>
      <c r="C242" s="7" t="s">
        <v>370</v>
      </c>
      <c r="D242" s="27">
        <v>0</v>
      </c>
      <c r="E242" s="27">
        <v>0</v>
      </c>
      <c r="F242" s="27">
        <v>0</v>
      </c>
      <c r="G242" s="17">
        <v>0</v>
      </c>
      <c r="H242" s="47"/>
      <c r="I242" s="33"/>
      <c r="J242" s="33"/>
      <c r="K242" s="98"/>
      <c r="L242" s="40"/>
      <c r="M242" s="40"/>
    </row>
    <row r="243" spans="1:13" ht="15" customHeight="1">
      <c r="A243" s="50"/>
      <c r="B243" s="104"/>
      <c r="C243" s="7" t="s">
        <v>371</v>
      </c>
      <c r="D243" s="27">
        <v>0</v>
      </c>
      <c r="E243" s="27">
        <v>0</v>
      </c>
      <c r="F243" s="27">
        <v>0</v>
      </c>
      <c r="G243" s="17">
        <v>0</v>
      </c>
      <c r="H243" s="47"/>
      <c r="I243" s="33"/>
      <c r="J243" s="33"/>
      <c r="K243" s="98"/>
      <c r="L243" s="40"/>
      <c r="M243" s="40"/>
    </row>
    <row r="244" spans="1:13" ht="21.75" customHeight="1">
      <c r="A244" s="50"/>
      <c r="B244" s="104"/>
      <c r="C244" s="7" t="s">
        <v>372</v>
      </c>
      <c r="D244" s="27">
        <v>0</v>
      </c>
      <c r="E244" s="27">
        <v>0</v>
      </c>
      <c r="F244" s="27">
        <v>0</v>
      </c>
      <c r="G244" s="17">
        <v>0</v>
      </c>
      <c r="H244" s="47"/>
      <c r="I244" s="33"/>
      <c r="J244" s="33"/>
      <c r="K244" s="98"/>
      <c r="L244" s="40"/>
      <c r="M244" s="40"/>
    </row>
    <row r="245" spans="1:13" ht="19.5" customHeight="1">
      <c r="A245" s="51"/>
      <c r="B245" s="105"/>
      <c r="C245" s="7" t="s">
        <v>373</v>
      </c>
      <c r="D245" s="27">
        <v>0</v>
      </c>
      <c r="E245" s="27">
        <v>0</v>
      </c>
      <c r="F245" s="27">
        <v>0</v>
      </c>
      <c r="G245" s="17">
        <v>0</v>
      </c>
      <c r="H245" s="48"/>
      <c r="I245" s="34"/>
      <c r="J245" s="34"/>
      <c r="K245" s="99"/>
      <c r="L245" s="40"/>
      <c r="M245" s="40"/>
    </row>
    <row r="246" spans="1:13" ht="21" customHeight="1">
      <c r="A246" s="49" t="s">
        <v>217</v>
      </c>
      <c r="B246" s="103" t="s">
        <v>444</v>
      </c>
      <c r="C246" s="11" t="s">
        <v>369</v>
      </c>
      <c r="D246" s="22">
        <f>SUM(D247:D250)</f>
        <v>0</v>
      </c>
      <c r="E246" s="22">
        <f>SUM(E247:E250)</f>
        <v>0</v>
      </c>
      <c r="F246" s="22">
        <f>SUM(F247:F250)</f>
        <v>0</v>
      </c>
      <c r="G246" s="17">
        <v>0</v>
      </c>
      <c r="H246" s="44" t="s">
        <v>445</v>
      </c>
      <c r="I246" s="32" t="s">
        <v>144</v>
      </c>
      <c r="J246" s="39" t="s">
        <v>133</v>
      </c>
      <c r="K246" s="97" t="s">
        <v>423</v>
      </c>
      <c r="L246" s="39"/>
      <c r="M246" s="39">
        <v>826</v>
      </c>
    </row>
    <row r="247" spans="1:13" ht="15" customHeight="1">
      <c r="A247" s="50"/>
      <c r="B247" s="104"/>
      <c r="C247" s="7" t="s">
        <v>370</v>
      </c>
      <c r="D247" s="27">
        <v>0</v>
      </c>
      <c r="E247" s="27">
        <v>0</v>
      </c>
      <c r="F247" s="27">
        <v>0</v>
      </c>
      <c r="G247" s="17">
        <v>0</v>
      </c>
      <c r="H247" s="47"/>
      <c r="I247" s="33"/>
      <c r="J247" s="39"/>
      <c r="K247" s="98"/>
      <c r="L247" s="40"/>
      <c r="M247" s="40"/>
    </row>
    <row r="248" spans="1:13" ht="15" customHeight="1">
      <c r="A248" s="50"/>
      <c r="B248" s="104"/>
      <c r="C248" s="7" t="s">
        <v>371</v>
      </c>
      <c r="D248" s="27">
        <v>0</v>
      </c>
      <c r="E248" s="27">
        <v>0</v>
      </c>
      <c r="F248" s="27">
        <v>0</v>
      </c>
      <c r="G248" s="17">
        <v>0</v>
      </c>
      <c r="H248" s="47"/>
      <c r="I248" s="33"/>
      <c r="J248" s="39"/>
      <c r="K248" s="98"/>
      <c r="L248" s="40"/>
      <c r="M248" s="40"/>
    </row>
    <row r="249" spans="1:13" ht="15" customHeight="1">
      <c r="A249" s="50"/>
      <c r="B249" s="104"/>
      <c r="C249" s="7" t="s">
        <v>372</v>
      </c>
      <c r="D249" s="27">
        <v>0</v>
      </c>
      <c r="E249" s="27">
        <v>0</v>
      </c>
      <c r="F249" s="27">
        <v>0</v>
      </c>
      <c r="G249" s="17">
        <v>0</v>
      </c>
      <c r="H249" s="47"/>
      <c r="I249" s="33"/>
      <c r="J249" s="39"/>
      <c r="K249" s="98"/>
      <c r="L249" s="40"/>
      <c r="M249" s="40"/>
    </row>
    <row r="250" spans="1:13" ht="29.25" customHeight="1">
      <c r="A250" s="51"/>
      <c r="B250" s="105"/>
      <c r="C250" s="7" t="s">
        <v>373</v>
      </c>
      <c r="D250" s="27">
        <v>0</v>
      </c>
      <c r="E250" s="27">
        <v>0</v>
      </c>
      <c r="F250" s="27">
        <v>0</v>
      </c>
      <c r="G250" s="17">
        <v>0</v>
      </c>
      <c r="H250" s="48"/>
      <c r="I250" s="34"/>
      <c r="J250" s="39"/>
      <c r="K250" s="99"/>
      <c r="L250" s="40"/>
      <c r="M250" s="40"/>
    </row>
    <row r="251" spans="1:13" ht="21.75" customHeight="1">
      <c r="A251" s="49" t="s">
        <v>218</v>
      </c>
      <c r="B251" s="103" t="s">
        <v>446</v>
      </c>
      <c r="C251" s="11" t="s">
        <v>369</v>
      </c>
      <c r="D251" s="27">
        <f>SUM(D252:D255)</f>
        <v>0</v>
      </c>
      <c r="E251" s="27">
        <f>SUM(E252:E255)</f>
        <v>0</v>
      </c>
      <c r="F251" s="27">
        <f>SUM(F252:F255)</f>
        <v>0</v>
      </c>
      <c r="G251" s="17">
        <v>0</v>
      </c>
      <c r="H251" s="44" t="s">
        <v>447</v>
      </c>
      <c r="I251" s="32" t="s">
        <v>145</v>
      </c>
      <c r="J251" s="39" t="s">
        <v>133</v>
      </c>
      <c r="K251" s="97" t="s">
        <v>423</v>
      </c>
      <c r="L251" s="39"/>
      <c r="M251" s="39">
        <v>826</v>
      </c>
    </row>
    <row r="252" spans="1:13" ht="15" customHeight="1">
      <c r="A252" s="50"/>
      <c r="B252" s="104"/>
      <c r="C252" s="7" t="s">
        <v>370</v>
      </c>
      <c r="D252" s="27">
        <v>0</v>
      </c>
      <c r="E252" s="27">
        <v>0</v>
      </c>
      <c r="F252" s="27">
        <v>0</v>
      </c>
      <c r="G252" s="17">
        <v>0</v>
      </c>
      <c r="H252" s="47"/>
      <c r="I252" s="33"/>
      <c r="J252" s="39"/>
      <c r="K252" s="98"/>
      <c r="L252" s="40"/>
      <c r="M252" s="40"/>
    </row>
    <row r="253" spans="1:13" ht="15" customHeight="1">
      <c r="A253" s="50"/>
      <c r="B253" s="104"/>
      <c r="C253" s="7" t="s">
        <v>371</v>
      </c>
      <c r="D253" s="27">
        <v>0</v>
      </c>
      <c r="E253" s="27">
        <v>0</v>
      </c>
      <c r="F253" s="27">
        <v>0</v>
      </c>
      <c r="G253" s="17">
        <v>0</v>
      </c>
      <c r="H253" s="47"/>
      <c r="I253" s="33"/>
      <c r="J253" s="39"/>
      <c r="K253" s="98"/>
      <c r="L253" s="40"/>
      <c r="M253" s="40"/>
    </row>
    <row r="254" spans="1:13" ht="18" customHeight="1">
      <c r="A254" s="50"/>
      <c r="B254" s="104"/>
      <c r="C254" s="7" t="s">
        <v>372</v>
      </c>
      <c r="D254" s="27">
        <v>0</v>
      </c>
      <c r="E254" s="27">
        <v>0</v>
      </c>
      <c r="F254" s="27">
        <v>0</v>
      </c>
      <c r="G254" s="17">
        <v>0</v>
      </c>
      <c r="H254" s="47"/>
      <c r="I254" s="33"/>
      <c r="J254" s="39"/>
      <c r="K254" s="98"/>
      <c r="L254" s="40"/>
      <c r="M254" s="40"/>
    </row>
    <row r="255" spans="1:13" ht="18" customHeight="1">
      <c r="A255" s="51"/>
      <c r="B255" s="105"/>
      <c r="C255" s="7" t="s">
        <v>373</v>
      </c>
      <c r="D255" s="27">
        <v>0</v>
      </c>
      <c r="E255" s="27">
        <v>0</v>
      </c>
      <c r="F255" s="27">
        <v>0</v>
      </c>
      <c r="G255" s="17">
        <v>0</v>
      </c>
      <c r="H255" s="48"/>
      <c r="I255" s="34"/>
      <c r="J255" s="39"/>
      <c r="K255" s="99"/>
      <c r="L255" s="40"/>
      <c r="M255" s="40"/>
    </row>
    <row r="256" spans="1:13" ht="27" customHeight="1">
      <c r="A256" s="49" t="s">
        <v>448</v>
      </c>
      <c r="B256" s="61" t="s">
        <v>266</v>
      </c>
      <c r="C256" s="11" t="s">
        <v>369</v>
      </c>
      <c r="D256" s="22">
        <f>SUM(D257:D260)</f>
        <v>105440.82699999999</v>
      </c>
      <c r="E256" s="22">
        <f>SUM(E257:E260)</f>
        <v>53738.154999999999</v>
      </c>
      <c r="F256" s="22">
        <f>SUM(F257:F260)</f>
        <v>49623.811000000002</v>
      </c>
      <c r="G256" s="17">
        <f>F256/D256*100</f>
        <v>47.063184548049882</v>
      </c>
      <c r="H256" s="100"/>
      <c r="I256" s="35"/>
      <c r="J256" s="38"/>
      <c r="K256" s="97" t="s">
        <v>449</v>
      </c>
      <c r="L256" s="39"/>
      <c r="M256" s="32">
        <v>826</v>
      </c>
    </row>
    <row r="257" spans="1:13" ht="21" customHeight="1">
      <c r="A257" s="50"/>
      <c r="B257" s="62"/>
      <c r="C257" s="7" t="s">
        <v>370</v>
      </c>
      <c r="D257" s="27">
        <f t="shared" ref="D257:F260" si="17">D262+D267+D272+D277</f>
        <v>105440.82699999999</v>
      </c>
      <c r="E257" s="27">
        <f t="shared" si="17"/>
        <v>53738.154999999999</v>
      </c>
      <c r="F257" s="27">
        <f t="shared" si="17"/>
        <v>49623.811000000002</v>
      </c>
      <c r="G257" s="17">
        <f>F257/D257*100</f>
        <v>47.063184548049882</v>
      </c>
      <c r="H257" s="101"/>
      <c r="I257" s="36"/>
      <c r="J257" s="38"/>
      <c r="K257" s="98"/>
      <c r="L257" s="40"/>
      <c r="M257" s="33"/>
    </row>
    <row r="258" spans="1:13" ht="25.5" customHeight="1">
      <c r="A258" s="50"/>
      <c r="B258" s="62"/>
      <c r="C258" s="7" t="s">
        <v>371</v>
      </c>
      <c r="D258" s="27">
        <f t="shared" si="17"/>
        <v>0</v>
      </c>
      <c r="E258" s="27">
        <f t="shared" si="17"/>
        <v>0</v>
      </c>
      <c r="F258" s="27">
        <f t="shared" si="17"/>
        <v>0</v>
      </c>
      <c r="G258" s="17">
        <v>0</v>
      </c>
      <c r="H258" s="101"/>
      <c r="I258" s="36"/>
      <c r="J258" s="38"/>
      <c r="K258" s="98"/>
      <c r="L258" s="40"/>
      <c r="M258" s="33"/>
    </row>
    <row r="259" spans="1:13" ht="20.25" customHeight="1">
      <c r="A259" s="50"/>
      <c r="B259" s="62"/>
      <c r="C259" s="7" t="s">
        <v>372</v>
      </c>
      <c r="D259" s="27">
        <f t="shared" si="17"/>
        <v>0</v>
      </c>
      <c r="E259" s="27">
        <f t="shared" si="17"/>
        <v>0</v>
      </c>
      <c r="F259" s="27">
        <f t="shared" si="17"/>
        <v>0</v>
      </c>
      <c r="G259" s="17">
        <v>0</v>
      </c>
      <c r="H259" s="101"/>
      <c r="I259" s="36"/>
      <c r="J259" s="38"/>
      <c r="K259" s="98"/>
      <c r="L259" s="40"/>
      <c r="M259" s="33"/>
    </row>
    <row r="260" spans="1:13" ht="22.5" customHeight="1">
      <c r="A260" s="51"/>
      <c r="B260" s="63"/>
      <c r="C260" s="7" t="s">
        <v>373</v>
      </c>
      <c r="D260" s="27">
        <f t="shared" si="17"/>
        <v>0</v>
      </c>
      <c r="E260" s="27">
        <f t="shared" si="17"/>
        <v>0</v>
      </c>
      <c r="F260" s="27">
        <f t="shared" si="17"/>
        <v>0</v>
      </c>
      <c r="G260" s="17">
        <v>0</v>
      </c>
      <c r="H260" s="102"/>
      <c r="I260" s="37"/>
      <c r="J260" s="38"/>
      <c r="K260" s="99"/>
      <c r="L260" s="40"/>
      <c r="M260" s="34"/>
    </row>
    <row r="261" spans="1:13" ht="28.5" customHeight="1">
      <c r="A261" s="49" t="s">
        <v>450</v>
      </c>
      <c r="B261" s="61" t="s">
        <v>451</v>
      </c>
      <c r="C261" s="11" t="s">
        <v>369</v>
      </c>
      <c r="D261" s="22">
        <f>SUM(D262:D265)</f>
        <v>405</v>
      </c>
      <c r="E261" s="22">
        <f>SUM(E262:E265)</f>
        <v>210.857</v>
      </c>
      <c r="F261" s="22">
        <f>SUM(F262:F265)</f>
        <v>210.857</v>
      </c>
      <c r="G261" s="17">
        <f>F261/D261*100</f>
        <v>52.063456790123453</v>
      </c>
      <c r="H261" s="65" t="s">
        <v>452</v>
      </c>
      <c r="I261" s="32" t="s">
        <v>146</v>
      </c>
      <c r="J261" s="39" t="s">
        <v>133</v>
      </c>
      <c r="K261" s="97" t="s">
        <v>449</v>
      </c>
      <c r="L261" s="39"/>
      <c r="M261" s="39">
        <v>826</v>
      </c>
    </row>
    <row r="262" spans="1:13" ht="15" customHeight="1">
      <c r="A262" s="50"/>
      <c r="B262" s="62"/>
      <c r="C262" s="7" t="s">
        <v>370</v>
      </c>
      <c r="D262" s="27">
        <v>405</v>
      </c>
      <c r="E262" s="27">
        <v>210.857</v>
      </c>
      <c r="F262" s="27">
        <v>210.857</v>
      </c>
      <c r="G262" s="17">
        <f>F262/D262*100</f>
        <v>52.063456790123453</v>
      </c>
      <c r="H262" s="47"/>
      <c r="I262" s="33"/>
      <c r="J262" s="39"/>
      <c r="K262" s="98"/>
      <c r="L262" s="40"/>
      <c r="M262" s="40"/>
    </row>
    <row r="263" spans="1:13" ht="15" customHeight="1">
      <c r="A263" s="50"/>
      <c r="B263" s="62"/>
      <c r="C263" s="7" t="s">
        <v>371</v>
      </c>
      <c r="D263" s="27">
        <v>0</v>
      </c>
      <c r="E263" s="27">
        <v>0</v>
      </c>
      <c r="F263" s="27">
        <v>0</v>
      </c>
      <c r="G263" s="17">
        <v>0</v>
      </c>
      <c r="H263" s="47"/>
      <c r="I263" s="33"/>
      <c r="J263" s="39"/>
      <c r="K263" s="98"/>
      <c r="L263" s="40"/>
      <c r="M263" s="40"/>
    </row>
    <row r="264" spans="1:13" ht="20.25" customHeight="1">
      <c r="A264" s="50"/>
      <c r="B264" s="62"/>
      <c r="C264" s="7" t="s">
        <v>372</v>
      </c>
      <c r="D264" s="27">
        <v>0</v>
      </c>
      <c r="E264" s="27">
        <v>0</v>
      </c>
      <c r="F264" s="27">
        <v>0</v>
      </c>
      <c r="G264" s="17">
        <v>0</v>
      </c>
      <c r="H264" s="47"/>
      <c r="I264" s="33"/>
      <c r="J264" s="39"/>
      <c r="K264" s="98"/>
      <c r="L264" s="40"/>
      <c r="M264" s="40"/>
    </row>
    <row r="265" spans="1:13" ht="15" customHeight="1">
      <c r="A265" s="51"/>
      <c r="B265" s="63"/>
      <c r="C265" s="7" t="s">
        <v>373</v>
      </c>
      <c r="D265" s="27">
        <v>0</v>
      </c>
      <c r="E265" s="27">
        <v>0</v>
      </c>
      <c r="F265" s="27">
        <v>0</v>
      </c>
      <c r="G265" s="17">
        <v>0</v>
      </c>
      <c r="H265" s="48"/>
      <c r="I265" s="34"/>
      <c r="J265" s="39"/>
      <c r="K265" s="99"/>
      <c r="L265" s="40"/>
      <c r="M265" s="40"/>
    </row>
    <row r="266" spans="1:13" ht="20.25" customHeight="1">
      <c r="A266" s="69" t="s">
        <v>219</v>
      </c>
      <c r="B266" s="122" t="s">
        <v>453</v>
      </c>
      <c r="C266" s="11" t="s">
        <v>369</v>
      </c>
      <c r="D266" s="22">
        <f>SUM(D267:D270)</f>
        <v>436.8</v>
      </c>
      <c r="E266" s="22">
        <f>SUM(E267:E270)</f>
        <v>105.57</v>
      </c>
      <c r="F266" s="22">
        <f>SUM(F267:F270)</f>
        <v>105.57</v>
      </c>
      <c r="G266" s="17">
        <f>F266/D266*100</f>
        <v>24.16895604395604</v>
      </c>
      <c r="H266" s="66" t="s">
        <v>147</v>
      </c>
      <c r="I266" s="32" t="s">
        <v>148</v>
      </c>
      <c r="J266" s="32" t="s">
        <v>132</v>
      </c>
      <c r="K266" s="97" t="s">
        <v>449</v>
      </c>
      <c r="L266" s="39" t="s">
        <v>183</v>
      </c>
      <c r="M266" s="39">
        <v>826</v>
      </c>
    </row>
    <row r="267" spans="1:13" ht="15" customHeight="1">
      <c r="A267" s="70"/>
      <c r="B267" s="123"/>
      <c r="C267" s="7" t="s">
        <v>370</v>
      </c>
      <c r="D267" s="27">
        <v>436.8</v>
      </c>
      <c r="E267" s="27">
        <v>105.57</v>
      </c>
      <c r="F267" s="27">
        <v>105.57</v>
      </c>
      <c r="G267" s="17">
        <f>F267/D267*100</f>
        <v>24.16895604395604</v>
      </c>
      <c r="H267" s="67"/>
      <c r="I267" s="33"/>
      <c r="J267" s="33"/>
      <c r="K267" s="98"/>
      <c r="L267" s="40"/>
      <c r="M267" s="40"/>
    </row>
    <row r="268" spans="1:13" ht="15" customHeight="1">
      <c r="A268" s="70"/>
      <c r="B268" s="123"/>
      <c r="C268" s="7" t="s">
        <v>371</v>
      </c>
      <c r="D268" s="27">
        <v>0</v>
      </c>
      <c r="E268" s="27">
        <v>0</v>
      </c>
      <c r="F268" s="27">
        <v>0</v>
      </c>
      <c r="G268" s="17">
        <v>0</v>
      </c>
      <c r="H268" s="67"/>
      <c r="I268" s="33"/>
      <c r="J268" s="33"/>
      <c r="K268" s="98"/>
      <c r="L268" s="40"/>
      <c r="M268" s="40"/>
    </row>
    <row r="269" spans="1:13" ht="15" customHeight="1">
      <c r="A269" s="70"/>
      <c r="B269" s="123"/>
      <c r="C269" s="7" t="s">
        <v>372</v>
      </c>
      <c r="D269" s="27">
        <v>0</v>
      </c>
      <c r="E269" s="27">
        <v>0</v>
      </c>
      <c r="F269" s="27">
        <v>0</v>
      </c>
      <c r="G269" s="17">
        <v>0</v>
      </c>
      <c r="H269" s="67"/>
      <c r="I269" s="33"/>
      <c r="J269" s="33"/>
      <c r="K269" s="98"/>
      <c r="L269" s="40"/>
      <c r="M269" s="40"/>
    </row>
    <row r="270" spans="1:13" ht="15" customHeight="1">
      <c r="A270" s="71"/>
      <c r="B270" s="124"/>
      <c r="C270" s="7" t="s">
        <v>373</v>
      </c>
      <c r="D270" s="27">
        <v>0</v>
      </c>
      <c r="E270" s="27">
        <v>0</v>
      </c>
      <c r="F270" s="27">
        <v>0</v>
      </c>
      <c r="G270" s="17">
        <v>0</v>
      </c>
      <c r="H270" s="68"/>
      <c r="I270" s="34"/>
      <c r="J270" s="34"/>
      <c r="K270" s="99"/>
      <c r="L270" s="40"/>
      <c r="M270" s="40"/>
    </row>
    <row r="271" spans="1:13" ht="20.25" customHeight="1">
      <c r="A271" s="69" t="s">
        <v>220</v>
      </c>
      <c r="B271" s="58" t="s">
        <v>456</v>
      </c>
      <c r="C271" s="11" t="s">
        <v>369</v>
      </c>
      <c r="D271" s="22">
        <f>SUM(D272:D275)</f>
        <v>1216.4000000000001</v>
      </c>
      <c r="E271" s="22">
        <f>SUM(E272:E275)</f>
        <v>871.72799999999995</v>
      </c>
      <c r="F271" s="22">
        <f>SUM(F272:F275)</f>
        <v>871.72799999999995</v>
      </c>
      <c r="G271" s="17">
        <f>F271/D271*100</f>
        <v>71.664584018414985</v>
      </c>
      <c r="H271" s="65" t="s">
        <v>457</v>
      </c>
      <c r="I271" s="32" t="s">
        <v>149</v>
      </c>
      <c r="J271" s="32" t="s">
        <v>133</v>
      </c>
      <c r="K271" s="97" t="s">
        <v>449</v>
      </c>
      <c r="L271" s="39"/>
      <c r="M271" s="39">
        <v>826</v>
      </c>
    </row>
    <row r="272" spans="1:13" ht="15" customHeight="1">
      <c r="A272" s="70"/>
      <c r="B272" s="59"/>
      <c r="C272" s="7" t="s">
        <v>370</v>
      </c>
      <c r="D272" s="27">
        <v>1216.4000000000001</v>
      </c>
      <c r="E272" s="27">
        <v>871.72799999999995</v>
      </c>
      <c r="F272" s="27">
        <v>871.72799999999995</v>
      </c>
      <c r="G272" s="17">
        <f>F272/D272*100</f>
        <v>71.664584018414985</v>
      </c>
      <c r="H272" s="47"/>
      <c r="I272" s="33"/>
      <c r="J272" s="33"/>
      <c r="K272" s="98"/>
      <c r="L272" s="40"/>
      <c r="M272" s="40"/>
    </row>
    <row r="273" spans="1:13" ht="15" customHeight="1">
      <c r="A273" s="70"/>
      <c r="B273" s="59"/>
      <c r="C273" s="7" t="s">
        <v>371</v>
      </c>
      <c r="D273" s="27">
        <v>0</v>
      </c>
      <c r="E273" s="27">
        <v>0</v>
      </c>
      <c r="F273" s="27">
        <v>0</v>
      </c>
      <c r="G273" s="17">
        <v>0</v>
      </c>
      <c r="H273" s="47"/>
      <c r="I273" s="33"/>
      <c r="J273" s="33"/>
      <c r="K273" s="98"/>
      <c r="L273" s="40"/>
      <c r="M273" s="40"/>
    </row>
    <row r="274" spans="1:13" ht="15" customHeight="1">
      <c r="A274" s="70"/>
      <c r="B274" s="59"/>
      <c r="C274" s="7" t="s">
        <v>372</v>
      </c>
      <c r="D274" s="27">
        <v>0</v>
      </c>
      <c r="E274" s="27">
        <v>0</v>
      </c>
      <c r="F274" s="27">
        <v>0</v>
      </c>
      <c r="G274" s="17">
        <v>0</v>
      </c>
      <c r="H274" s="47"/>
      <c r="I274" s="33"/>
      <c r="J274" s="33"/>
      <c r="K274" s="98"/>
      <c r="L274" s="40"/>
      <c r="M274" s="40"/>
    </row>
    <row r="275" spans="1:13" ht="23.25" customHeight="1">
      <c r="A275" s="71"/>
      <c r="B275" s="60"/>
      <c r="C275" s="7" t="s">
        <v>373</v>
      </c>
      <c r="D275" s="27">
        <v>0</v>
      </c>
      <c r="E275" s="27">
        <v>0</v>
      </c>
      <c r="F275" s="27">
        <v>0</v>
      </c>
      <c r="G275" s="17">
        <v>0</v>
      </c>
      <c r="H275" s="48"/>
      <c r="I275" s="34"/>
      <c r="J275" s="34"/>
      <c r="K275" s="99"/>
      <c r="L275" s="40"/>
      <c r="M275" s="40"/>
    </row>
    <row r="276" spans="1:13" ht="56.25" customHeight="1">
      <c r="A276" s="49" t="s">
        <v>221</v>
      </c>
      <c r="B276" s="58" t="s">
        <v>458</v>
      </c>
      <c r="C276" s="11" t="s">
        <v>369</v>
      </c>
      <c r="D276" s="22">
        <f>SUM(D277:D280)</f>
        <v>103382.62699999999</v>
      </c>
      <c r="E276" s="22">
        <f>SUM(E277:E280)</f>
        <v>52550</v>
      </c>
      <c r="F276" s="22">
        <f>SUM(F277:F280)</f>
        <v>48435.656000000003</v>
      </c>
      <c r="G276" s="17">
        <f>F276/D276*100</f>
        <v>46.850865958358753</v>
      </c>
      <c r="H276" s="151" t="s">
        <v>0</v>
      </c>
      <c r="I276" s="94" t="s">
        <v>150</v>
      </c>
      <c r="J276" s="97" t="s">
        <v>133</v>
      </c>
      <c r="K276" s="97" t="s">
        <v>449</v>
      </c>
      <c r="L276" s="39"/>
      <c r="M276" s="39">
        <v>826</v>
      </c>
    </row>
    <row r="277" spans="1:13" ht="30" customHeight="1">
      <c r="A277" s="50"/>
      <c r="B277" s="59"/>
      <c r="C277" s="7" t="s">
        <v>370</v>
      </c>
      <c r="D277" s="27">
        <v>103382.62699999999</v>
      </c>
      <c r="E277" s="27">
        <v>52550</v>
      </c>
      <c r="F277" s="27">
        <v>48435.656000000003</v>
      </c>
      <c r="G277" s="17">
        <f>F277/D277*100</f>
        <v>46.850865958358753</v>
      </c>
      <c r="H277" s="152"/>
      <c r="I277" s="95"/>
      <c r="J277" s="125"/>
      <c r="K277" s="98"/>
      <c r="L277" s="40"/>
      <c r="M277" s="40"/>
    </row>
    <row r="278" spans="1:13" ht="34.5" customHeight="1">
      <c r="A278" s="50"/>
      <c r="B278" s="59"/>
      <c r="C278" s="7" t="s">
        <v>371</v>
      </c>
      <c r="D278" s="27">
        <v>0</v>
      </c>
      <c r="E278" s="27">
        <v>0</v>
      </c>
      <c r="F278" s="27">
        <v>0</v>
      </c>
      <c r="G278" s="17">
        <v>0</v>
      </c>
      <c r="H278" s="152"/>
      <c r="I278" s="95"/>
      <c r="J278" s="125"/>
      <c r="K278" s="98"/>
      <c r="L278" s="40"/>
      <c r="M278" s="40"/>
    </row>
    <row r="279" spans="1:13" ht="32.25" customHeight="1">
      <c r="A279" s="50"/>
      <c r="B279" s="59"/>
      <c r="C279" s="7" t="s">
        <v>372</v>
      </c>
      <c r="D279" s="27">
        <v>0</v>
      </c>
      <c r="E279" s="27">
        <v>0</v>
      </c>
      <c r="F279" s="27">
        <v>0</v>
      </c>
      <c r="G279" s="17">
        <v>0</v>
      </c>
      <c r="H279" s="152"/>
      <c r="I279" s="95"/>
      <c r="J279" s="125"/>
      <c r="K279" s="98"/>
      <c r="L279" s="40"/>
      <c r="M279" s="40"/>
    </row>
    <row r="280" spans="1:13" ht="41.25" customHeight="1">
      <c r="A280" s="51"/>
      <c r="B280" s="60"/>
      <c r="C280" s="7" t="s">
        <v>373</v>
      </c>
      <c r="D280" s="27">
        <v>0</v>
      </c>
      <c r="E280" s="27">
        <v>0</v>
      </c>
      <c r="F280" s="27">
        <v>0</v>
      </c>
      <c r="G280" s="17">
        <v>0</v>
      </c>
      <c r="H280" s="153"/>
      <c r="I280" s="96"/>
      <c r="J280" s="126"/>
      <c r="K280" s="99"/>
      <c r="L280" s="40"/>
      <c r="M280" s="40"/>
    </row>
    <row r="281" spans="1:13" ht="26.25" customHeight="1">
      <c r="A281" s="55" t="s">
        <v>222</v>
      </c>
      <c r="B281" s="61" t="s">
        <v>264</v>
      </c>
      <c r="C281" s="11" t="s">
        <v>369</v>
      </c>
      <c r="D281" s="22">
        <f>SUM(D282:D285)</f>
        <v>3344.51</v>
      </c>
      <c r="E281" s="22">
        <f>SUM(E282:E285)</f>
        <v>298.33100000000002</v>
      </c>
      <c r="F281" s="22">
        <f>SUM(F282:F285)</f>
        <v>298.33100000000002</v>
      </c>
      <c r="G281" s="17">
        <f>F281/D281*100</f>
        <v>8.9200211690202735</v>
      </c>
      <c r="H281" s="65"/>
      <c r="I281" s="64"/>
      <c r="J281" s="64"/>
      <c r="K281" s="97" t="s">
        <v>449</v>
      </c>
      <c r="L281" s="39"/>
      <c r="M281" s="32">
        <v>826</v>
      </c>
    </row>
    <row r="282" spans="1:13" ht="22.5" customHeight="1">
      <c r="A282" s="56"/>
      <c r="B282" s="62"/>
      <c r="C282" s="7" t="s">
        <v>370</v>
      </c>
      <c r="D282" s="27">
        <f t="shared" ref="D282:F285" si="18">D292+D297+D287</f>
        <v>3344.51</v>
      </c>
      <c r="E282" s="27">
        <f t="shared" si="18"/>
        <v>298.33100000000002</v>
      </c>
      <c r="F282" s="27">
        <f t="shared" si="18"/>
        <v>298.33100000000002</v>
      </c>
      <c r="G282" s="17">
        <f>F282/D282*100</f>
        <v>8.9200211690202735</v>
      </c>
      <c r="H282" s="47"/>
      <c r="I282" s="40"/>
      <c r="J282" s="40"/>
      <c r="K282" s="98"/>
      <c r="L282" s="40"/>
      <c r="M282" s="33"/>
    </row>
    <row r="283" spans="1:13" ht="21" customHeight="1">
      <c r="A283" s="56"/>
      <c r="B283" s="62"/>
      <c r="C283" s="7" t="s">
        <v>371</v>
      </c>
      <c r="D283" s="27">
        <f t="shared" si="18"/>
        <v>0</v>
      </c>
      <c r="E283" s="27">
        <f t="shared" si="18"/>
        <v>0</v>
      </c>
      <c r="F283" s="27">
        <f t="shared" si="18"/>
        <v>0</v>
      </c>
      <c r="G283" s="17">
        <v>0</v>
      </c>
      <c r="H283" s="47"/>
      <c r="I283" s="40"/>
      <c r="J283" s="40"/>
      <c r="K283" s="98"/>
      <c r="L283" s="40"/>
      <c r="M283" s="33"/>
    </row>
    <row r="284" spans="1:13" ht="21.75" customHeight="1">
      <c r="A284" s="56"/>
      <c r="B284" s="62"/>
      <c r="C284" s="7" t="s">
        <v>372</v>
      </c>
      <c r="D284" s="27">
        <f t="shared" si="18"/>
        <v>0</v>
      </c>
      <c r="E284" s="27">
        <f t="shared" si="18"/>
        <v>0</v>
      </c>
      <c r="F284" s="27">
        <f t="shared" si="18"/>
        <v>0</v>
      </c>
      <c r="G284" s="17">
        <v>0</v>
      </c>
      <c r="H284" s="47"/>
      <c r="I284" s="40"/>
      <c r="J284" s="40"/>
      <c r="K284" s="98"/>
      <c r="L284" s="40"/>
      <c r="M284" s="33"/>
    </row>
    <row r="285" spans="1:13" ht="21.75" customHeight="1">
      <c r="A285" s="57"/>
      <c r="B285" s="63"/>
      <c r="C285" s="7" t="s">
        <v>373</v>
      </c>
      <c r="D285" s="27">
        <f t="shared" si="18"/>
        <v>0</v>
      </c>
      <c r="E285" s="27">
        <f t="shared" si="18"/>
        <v>0</v>
      </c>
      <c r="F285" s="27">
        <f t="shared" si="18"/>
        <v>0</v>
      </c>
      <c r="G285" s="17">
        <v>0</v>
      </c>
      <c r="H285" s="48"/>
      <c r="I285" s="40"/>
      <c r="J285" s="40"/>
      <c r="K285" s="99"/>
      <c r="L285" s="40"/>
      <c r="M285" s="34"/>
    </row>
    <row r="286" spans="1:13" ht="23.25" customHeight="1">
      <c r="A286" s="49" t="s">
        <v>223</v>
      </c>
      <c r="B286" s="58" t="s">
        <v>8</v>
      </c>
      <c r="C286" s="11" t="s">
        <v>369</v>
      </c>
      <c r="D286" s="22">
        <f>SUM(D287:D290)</f>
        <v>1820.48</v>
      </c>
      <c r="E286" s="22">
        <f>SUM(E287:E290)</f>
        <v>0</v>
      </c>
      <c r="F286" s="22">
        <f>SUM(F287:F290)</f>
        <v>0</v>
      </c>
      <c r="G286" s="17">
        <f>F286/D286*100</f>
        <v>0</v>
      </c>
      <c r="H286" s="94" t="s">
        <v>9</v>
      </c>
      <c r="I286" s="64" t="s">
        <v>151</v>
      </c>
      <c r="J286" s="120" t="s">
        <v>132</v>
      </c>
      <c r="K286" s="97" t="s">
        <v>449</v>
      </c>
      <c r="L286" s="32" t="s">
        <v>277</v>
      </c>
      <c r="M286" s="39">
        <v>826</v>
      </c>
    </row>
    <row r="287" spans="1:13" ht="15" customHeight="1">
      <c r="A287" s="50"/>
      <c r="B287" s="59"/>
      <c r="C287" s="7" t="s">
        <v>370</v>
      </c>
      <c r="D287" s="27">
        <v>1820.48</v>
      </c>
      <c r="E287" s="27">
        <v>0</v>
      </c>
      <c r="F287" s="27">
        <v>0</v>
      </c>
      <c r="G287" s="17">
        <f>F287/D287*100</f>
        <v>0</v>
      </c>
      <c r="H287" s="95"/>
      <c r="I287" s="40"/>
      <c r="J287" s="121"/>
      <c r="K287" s="98"/>
      <c r="L287" s="125"/>
      <c r="M287" s="40"/>
    </row>
    <row r="288" spans="1:13" ht="15" customHeight="1">
      <c r="A288" s="50"/>
      <c r="B288" s="59"/>
      <c r="C288" s="7" t="s">
        <v>371</v>
      </c>
      <c r="D288" s="27">
        <v>0</v>
      </c>
      <c r="E288" s="27">
        <v>0</v>
      </c>
      <c r="F288" s="27">
        <v>0</v>
      </c>
      <c r="G288" s="17">
        <v>0</v>
      </c>
      <c r="H288" s="95"/>
      <c r="I288" s="40"/>
      <c r="J288" s="121"/>
      <c r="K288" s="98"/>
      <c r="L288" s="125"/>
      <c r="M288" s="40"/>
    </row>
    <row r="289" spans="1:13" ht="15" customHeight="1">
      <c r="A289" s="50"/>
      <c r="B289" s="59"/>
      <c r="C289" s="7" t="s">
        <v>372</v>
      </c>
      <c r="D289" s="27">
        <v>0</v>
      </c>
      <c r="E289" s="27">
        <v>0</v>
      </c>
      <c r="F289" s="27">
        <v>0</v>
      </c>
      <c r="G289" s="17">
        <v>0</v>
      </c>
      <c r="H289" s="95"/>
      <c r="I289" s="40"/>
      <c r="J289" s="121"/>
      <c r="K289" s="98"/>
      <c r="L289" s="125"/>
      <c r="M289" s="40"/>
    </row>
    <row r="290" spans="1:13" ht="15" customHeight="1">
      <c r="A290" s="51"/>
      <c r="B290" s="60"/>
      <c r="C290" s="7" t="s">
        <v>373</v>
      </c>
      <c r="D290" s="27">
        <v>0</v>
      </c>
      <c r="E290" s="27">
        <v>0</v>
      </c>
      <c r="F290" s="27">
        <v>0</v>
      </c>
      <c r="G290" s="17">
        <v>0</v>
      </c>
      <c r="H290" s="96"/>
      <c r="I290" s="40"/>
      <c r="J290" s="121"/>
      <c r="K290" s="99"/>
      <c r="L290" s="126"/>
      <c r="M290" s="40"/>
    </row>
    <row r="291" spans="1:13" ht="25.5" customHeight="1">
      <c r="A291" s="49" t="s">
        <v>224</v>
      </c>
      <c r="B291" s="58" t="s">
        <v>10</v>
      </c>
      <c r="C291" s="11" t="s">
        <v>369</v>
      </c>
      <c r="D291" s="22">
        <f>SUM(D292:D295)</f>
        <v>1104.2</v>
      </c>
      <c r="E291" s="22">
        <f>SUM(E292:E295)</f>
        <v>181.32300000000001</v>
      </c>
      <c r="F291" s="22">
        <f>SUM(F292:F295)</f>
        <v>181.32300000000001</v>
      </c>
      <c r="G291" s="17">
        <f>F291/D291*100</f>
        <v>16.421209925738093</v>
      </c>
      <c r="H291" s="65" t="s">
        <v>11</v>
      </c>
      <c r="I291" s="64" t="s">
        <v>152</v>
      </c>
      <c r="J291" s="120" t="s">
        <v>132</v>
      </c>
      <c r="K291" s="97" t="s">
        <v>449</v>
      </c>
      <c r="L291" s="35" t="s">
        <v>278</v>
      </c>
      <c r="M291" s="39">
        <v>826</v>
      </c>
    </row>
    <row r="292" spans="1:13" ht="15" customHeight="1">
      <c r="A292" s="50"/>
      <c r="B292" s="59"/>
      <c r="C292" s="7" t="s">
        <v>370</v>
      </c>
      <c r="D292" s="27">
        <v>1104.2</v>
      </c>
      <c r="E292" s="27">
        <v>181.32300000000001</v>
      </c>
      <c r="F292" s="27">
        <v>181.32300000000001</v>
      </c>
      <c r="G292" s="17">
        <f>F292/D292*100</f>
        <v>16.421209925738093</v>
      </c>
      <c r="H292" s="47"/>
      <c r="I292" s="40"/>
      <c r="J292" s="121"/>
      <c r="K292" s="98"/>
      <c r="L292" s="67"/>
      <c r="M292" s="40"/>
    </row>
    <row r="293" spans="1:13" ht="15" customHeight="1">
      <c r="A293" s="50"/>
      <c r="B293" s="59"/>
      <c r="C293" s="7" t="s">
        <v>371</v>
      </c>
      <c r="D293" s="27">
        <v>0</v>
      </c>
      <c r="E293" s="27">
        <v>0</v>
      </c>
      <c r="F293" s="27">
        <v>0</v>
      </c>
      <c r="G293" s="17">
        <v>0</v>
      </c>
      <c r="H293" s="47"/>
      <c r="I293" s="40"/>
      <c r="J293" s="121"/>
      <c r="K293" s="98"/>
      <c r="L293" s="67"/>
      <c r="M293" s="40"/>
    </row>
    <row r="294" spans="1:13" ht="15" customHeight="1">
      <c r="A294" s="50"/>
      <c r="B294" s="59"/>
      <c r="C294" s="7" t="s">
        <v>372</v>
      </c>
      <c r="D294" s="27">
        <v>0</v>
      </c>
      <c r="E294" s="27">
        <v>0</v>
      </c>
      <c r="F294" s="27">
        <v>0</v>
      </c>
      <c r="G294" s="17">
        <v>0</v>
      </c>
      <c r="H294" s="47"/>
      <c r="I294" s="40"/>
      <c r="J294" s="121"/>
      <c r="K294" s="98"/>
      <c r="L294" s="67"/>
      <c r="M294" s="40"/>
    </row>
    <row r="295" spans="1:13" ht="15" customHeight="1">
      <c r="A295" s="51"/>
      <c r="B295" s="60"/>
      <c r="C295" s="7" t="s">
        <v>373</v>
      </c>
      <c r="D295" s="27">
        <v>0</v>
      </c>
      <c r="E295" s="27">
        <v>0</v>
      </c>
      <c r="F295" s="27">
        <v>0</v>
      </c>
      <c r="G295" s="17">
        <v>0</v>
      </c>
      <c r="H295" s="48"/>
      <c r="I295" s="40"/>
      <c r="J295" s="121"/>
      <c r="K295" s="99"/>
      <c r="L295" s="68"/>
      <c r="M295" s="40"/>
    </row>
    <row r="296" spans="1:13" ht="20.25" customHeight="1">
      <c r="A296" s="49" t="s">
        <v>225</v>
      </c>
      <c r="B296" s="58" t="s">
        <v>12</v>
      </c>
      <c r="C296" s="11" t="s">
        <v>369</v>
      </c>
      <c r="D296" s="22">
        <f>SUM(D297:D300)</f>
        <v>419.83</v>
      </c>
      <c r="E296" s="22">
        <f>SUM(E297:E300)</f>
        <v>117.008</v>
      </c>
      <c r="F296" s="22">
        <f>SUM(F297:F300)</f>
        <v>117.008</v>
      </c>
      <c r="G296" s="17">
        <f>F296/D296*100</f>
        <v>27.870328466283972</v>
      </c>
      <c r="H296" s="65" t="s">
        <v>13</v>
      </c>
      <c r="I296" s="64" t="s">
        <v>184</v>
      </c>
      <c r="J296" s="120" t="s">
        <v>132</v>
      </c>
      <c r="K296" s="97" t="s">
        <v>449</v>
      </c>
      <c r="L296" s="39" t="s">
        <v>279</v>
      </c>
      <c r="M296" s="39">
        <v>826</v>
      </c>
    </row>
    <row r="297" spans="1:13" ht="15" customHeight="1">
      <c r="A297" s="50"/>
      <c r="B297" s="59"/>
      <c r="C297" s="7" t="s">
        <v>370</v>
      </c>
      <c r="D297" s="27">
        <v>419.83</v>
      </c>
      <c r="E297" s="27">
        <v>117.008</v>
      </c>
      <c r="F297" s="27">
        <v>117.008</v>
      </c>
      <c r="G297" s="17">
        <f>F297/D297*100</f>
        <v>27.870328466283972</v>
      </c>
      <c r="H297" s="47"/>
      <c r="I297" s="40"/>
      <c r="J297" s="121"/>
      <c r="K297" s="98"/>
      <c r="L297" s="40"/>
      <c r="M297" s="40"/>
    </row>
    <row r="298" spans="1:13" ht="15" customHeight="1">
      <c r="A298" s="50"/>
      <c r="B298" s="59"/>
      <c r="C298" s="7" t="s">
        <v>371</v>
      </c>
      <c r="D298" s="27">
        <v>0</v>
      </c>
      <c r="E298" s="27">
        <v>0</v>
      </c>
      <c r="F298" s="27">
        <v>0</v>
      </c>
      <c r="G298" s="17">
        <v>0</v>
      </c>
      <c r="H298" s="47"/>
      <c r="I298" s="40"/>
      <c r="J298" s="121"/>
      <c r="K298" s="98"/>
      <c r="L298" s="40"/>
      <c r="M298" s="40"/>
    </row>
    <row r="299" spans="1:13" ht="15" customHeight="1">
      <c r="A299" s="50"/>
      <c r="B299" s="59"/>
      <c r="C299" s="7" t="s">
        <v>372</v>
      </c>
      <c r="D299" s="27">
        <v>0</v>
      </c>
      <c r="E299" s="27">
        <v>0</v>
      </c>
      <c r="F299" s="27">
        <v>0</v>
      </c>
      <c r="G299" s="17">
        <v>0</v>
      </c>
      <c r="H299" s="47"/>
      <c r="I299" s="40"/>
      <c r="J299" s="121"/>
      <c r="K299" s="98"/>
      <c r="L299" s="40"/>
      <c r="M299" s="40"/>
    </row>
    <row r="300" spans="1:13" ht="15" customHeight="1">
      <c r="A300" s="51"/>
      <c r="B300" s="60"/>
      <c r="C300" s="7" t="s">
        <v>373</v>
      </c>
      <c r="D300" s="27">
        <v>0</v>
      </c>
      <c r="E300" s="27">
        <v>0</v>
      </c>
      <c r="F300" s="27">
        <v>0</v>
      </c>
      <c r="G300" s="17">
        <v>0</v>
      </c>
      <c r="H300" s="48"/>
      <c r="I300" s="40"/>
      <c r="J300" s="121"/>
      <c r="K300" s="99"/>
      <c r="L300" s="40"/>
      <c r="M300" s="40"/>
    </row>
    <row r="301" spans="1:13" ht="18" customHeight="1">
      <c r="A301" s="49" t="s">
        <v>226</v>
      </c>
      <c r="B301" s="58" t="s">
        <v>14</v>
      </c>
      <c r="C301" s="11" t="s">
        <v>369</v>
      </c>
      <c r="D301" s="22">
        <f>SUM(D302:D305)</f>
        <v>0</v>
      </c>
      <c r="E301" s="22">
        <f>SUM(E302:E305)</f>
        <v>0</v>
      </c>
      <c r="F301" s="22">
        <f>SUM(F302:F305)</f>
        <v>0</v>
      </c>
      <c r="G301" s="17">
        <v>0</v>
      </c>
      <c r="H301" s="65" t="s">
        <v>15</v>
      </c>
      <c r="I301" s="64" t="s">
        <v>153</v>
      </c>
      <c r="J301" s="64" t="s">
        <v>138</v>
      </c>
      <c r="K301" s="97" t="s">
        <v>449</v>
      </c>
      <c r="L301" s="39"/>
      <c r="M301" s="39">
        <v>826</v>
      </c>
    </row>
    <row r="302" spans="1:13" ht="15" customHeight="1">
      <c r="A302" s="50"/>
      <c r="B302" s="59"/>
      <c r="C302" s="7" t="s">
        <v>370</v>
      </c>
      <c r="D302" s="27">
        <v>0</v>
      </c>
      <c r="E302" s="27">
        <v>0</v>
      </c>
      <c r="F302" s="27">
        <v>0</v>
      </c>
      <c r="G302" s="17">
        <v>0</v>
      </c>
      <c r="H302" s="47"/>
      <c r="I302" s="40"/>
      <c r="J302" s="40"/>
      <c r="K302" s="98"/>
      <c r="L302" s="40"/>
      <c r="M302" s="40"/>
    </row>
    <row r="303" spans="1:13" ht="15" customHeight="1">
      <c r="A303" s="50"/>
      <c r="B303" s="59"/>
      <c r="C303" s="7" t="s">
        <v>371</v>
      </c>
      <c r="D303" s="27">
        <v>0</v>
      </c>
      <c r="E303" s="27">
        <v>0</v>
      </c>
      <c r="F303" s="27">
        <v>0</v>
      </c>
      <c r="G303" s="17">
        <v>0</v>
      </c>
      <c r="H303" s="47"/>
      <c r="I303" s="40"/>
      <c r="J303" s="40"/>
      <c r="K303" s="98"/>
      <c r="L303" s="40"/>
      <c r="M303" s="40"/>
    </row>
    <row r="304" spans="1:13" ht="15" customHeight="1">
      <c r="A304" s="50"/>
      <c r="B304" s="59"/>
      <c r="C304" s="7" t="s">
        <v>372</v>
      </c>
      <c r="D304" s="27">
        <v>0</v>
      </c>
      <c r="E304" s="27">
        <v>0</v>
      </c>
      <c r="F304" s="27">
        <v>0</v>
      </c>
      <c r="G304" s="17">
        <v>0</v>
      </c>
      <c r="H304" s="47"/>
      <c r="I304" s="40"/>
      <c r="J304" s="40"/>
      <c r="K304" s="98"/>
      <c r="L304" s="40"/>
      <c r="M304" s="40"/>
    </row>
    <row r="305" spans="1:13" ht="15" customHeight="1">
      <c r="A305" s="51"/>
      <c r="B305" s="60"/>
      <c r="C305" s="7" t="s">
        <v>373</v>
      </c>
      <c r="D305" s="27">
        <v>0</v>
      </c>
      <c r="E305" s="27">
        <v>0</v>
      </c>
      <c r="F305" s="27">
        <v>0</v>
      </c>
      <c r="G305" s="17">
        <v>0</v>
      </c>
      <c r="H305" s="48"/>
      <c r="I305" s="40"/>
      <c r="J305" s="40"/>
      <c r="K305" s="99"/>
      <c r="L305" s="40"/>
      <c r="M305" s="40"/>
    </row>
    <row r="306" spans="1:13" ht="18.75" customHeight="1">
      <c r="A306" s="55" t="s">
        <v>227</v>
      </c>
      <c r="B306" s="61" t="s">
        <v>265</v>
      </c>
      <c r="C306" s="11" t="s">
        <v>369</v>
      </c>
      <c r="D306" s="22">
        <f>SUM(D307:D310)</f>
        <v>54454.38</v>
      </c>
      <c r="E306" s="22">
        <f>SUM(E307:E310)</f>
        <v>11499.456</v>
      </c>
      <c r="F306" s="22">
        <f>SUM(F307:F310)</f>
        <v>11499.456</v>
      </c>
      <c r="G306" s="17">
        <f>F306/D306*100</f>
        <v>21.117596050124895</v>
      </c>
      <c r="H306" s="65"/>
      <c r="I306" s="64"/>
      <c r="J306" s="64"/>
      <c r="K306" s="97" t="s">
        <v>16</v>
      </c>
      <c r="L306" s="39"/>
      <c r="M306" s="39">
        <v>826</v>
      </c>
    </row>
    <row r="307" spans="1:13" ht="15" customHeight="1">
      <c r="A307" s="56"/>
      <c r="B307" s="62"/>
      <c r="C307" s="7" t="s">
        <v>370</v>
      </c>
      <c r="D307" s="27">
        <f t="shared" ref="D307:F310" si="19">D312+D317</f>
        <v>54454.38</v>
      </c>
      <c r="E307" s="27">
        <f t="shared" si="19"/>
        <v>11499.456</v>
      </c>
      <c r="F307" s="27">
        <f t="shared" si="19"/>
        <v>11499.456</v>
      </c>
      <c r="G307" s="17">
        <f>F307/D307*100</f>
        <v>21.117596050124895</v>
      </c>
      <c r="H307" s="47"/>
      <c r="I307" s="40"/>
      <c r="J307" s="40"/>
      <c r="K307" s="98"/>
      <c r="L307" s="40"/>
      <c r="M307" s="40"/>
    </row>
    <row r="308" spans="1:13" ht="15" customHeight="1">
      <c r="A308" s="56"/>
      <c r="B308" s="62"/>
      <c r="C308" s="7" t="s">
        <v>371</v>
      </c>
      <c r="D308" s="27">
        <f t="shared" si="19"/>
        <v>0</v>
      </c>
      <c r="E308" s="27">
        <f t="shared" si="19"/>
        <v>0</v>
      </c>
      <c r="F308" s="27">
        <f t="shared" si="19"/>
        <v>0</v>
      </c>
      <c r="G308" s="17">
        <v>0</v>
      </c>
      <c r="H308" s="47"/>
      <c r="I308" s="40"/>
      <c r="J308" s="40"/>
      <c r="K308" s="98"/>
      <c r="L308" s="40"/>
      <c r="M308" s="40"/>
    </row>
    <row r="309" spans="1:13" ht="15" customHeight="1">
      <c r="A309" s="56"/>
      <c r="B309" s="62"/>
      <c r="C309" s="7" t="s">
        <v>372</v>
      </c>
      <c r="D309" s="27">
        <f t="shared" si="19"/>
        <v>0</v>
      </c>
      <c r="E309" s="27">
        <f t="shared" si="19"/>
        <v>0</v>
      </c>
      <c r="F309" s="27">
        <f t="shared" si="19"/>
        <v>0</v>
      </c>
      <c r="G309" s="17">
        <v>0</v>
      </c>
      <c r="H309" s="47"/>
      <c r="I309" s="40"/>
      <c r="J309" s="40"/>
      <c r="K309" s="98"/>
      <c r="L309" s="40"/>
      <c r="M309" s="40"/>
    </row>
    <row r="310" spans="1:13" ht="15" customHeight="1">
      <c r="A310" s="57"/>
      <c r="B310" s="63"/>
      <c r="C310" s="7" t="s">
        <v>373</v>
      </c>
      <c r="D310" s="27">
        <f t="shared" si="19"/>
        <v>0</v>
      </c>
      <c r="E310" s="27">
        <f t="shared" si="19"/>
        <v>0</v>
      </c>
      <c r="F310" s="27">
        <f t="shared" si="19"/>
        <v>0</v>
      </c>
      <c r="G310" s="17">
        <v>0</v>
      </c>
      <c r="H310" s="48"/>
      <c r="I310" s="40"/>
      <c r="J310" s="40"/>
      <c r="K310" s="99"/>
      <c r="L310" s="40"/>
      <c r="M310" s="40"/>
    </row>
    <row r="311" spans="1:13" ht="21.75" customHeight="1">
      <c r="A311" s="49" t="s">
        <v>228</v>
      </c>
      <c r="B311" s="61" t="s">
        <v>17</v>
      </c>
      <c r="C311" s="11" t="s">
        <v>369</v>
      </c>
      <c r="D311" s="27">
        <f>SUM(D312:D315)</f>
        <v>53835.38</v>
      </c>
      <c r="E311" s="27">
        <f>SUM(E312:E315)</f>
        <v>11335.986000000001</v>
      </c>
      <c r="F311" s="27">
        <f>SUM(F312:F315)</f>
        <v>11335.986000000001</v>
      </c>
      <c r="G311" s="17">
        <f>F311/D311*100</f>
        <v>21.056758585153485</v>
      </c>
      <c r="H311" s="65" t="s">
        <v>18</v>
      </c>
      <c r="I311" s="64" t="s">
        <v>154</v>
      </c>
      <c r="J311" s="120" t="s">
        <v>132</v>
      </c>
      <c r="K311" s="97" t="s">
        <v>16</v>
      </c>
      <c r="L311" s="35" t="s">
        <v>280</v>
      </c>
      <c r="M311" s="39">
        <v>826</v>
      </c>
    </row>
    <row r="312" spans="1:13" ht="15" customHeight="1">
      <c r="A312" s="50"/>
      <c r="B312" s="62"/>
      <c r="C312" s="7" t="s">
        <v>370</v>
      </c>
      <c r="D312" s="27">
        <v>53835.38</v>
      </c>
      <c r="E312" s="27">
        <v>11335.986000000001</v>
      </c>
      <c r="F312" s="27">
        <v>11335.986000000001</v>
      </c>
      <c r="G312" s="17">
        <f>F312/D312*100</f>
        <v>21.056758585153485</v>
      </c>
      <c r="H312" s="47"/>
      <c r="I312" s="40"/>
      <c r="J312" s="127"/>
      <c r="K312" s="98"/>
      <c r="L312" s="157"/>
      <c r="M312" s="40"/>
    </row>
    <row r="313" spans="1:13" ht="15" customHeight="1">
      <c r="A313" s="50"/>
      <c r="B313" s="62"/>
      <c r="C313" s="7" t="s">
        <v>371</v>
      </c>
      <c r="D313" s="27">
        <v>0</v>
      </c>
      <c r="E313" s="27">
        <v>0</v>
      </c>
      <c r="F313" s="27">
        <v>0</v>
      </c>
      <c r="G313" s="17">
        <v>0</v>
      </c>
      <c r="H313" s="47"/>
      <c r="I313" s="40"/>
      <c r="J313" s="127"/>
      <c r="K313" s="98"/>
      <c r="L313" s="157"/>
      <c r="M313" s="40"/>
    </row>
    <row r="314" spans="1:13" ht="15" customHeight="1">
      <c r="A314" s="50"/>
      <c r="B314" s="62"/>
      <c r="C314" s="7" t="s">
        <v>372</v>
      </c>
      <c r="D314" s="27">
        <v>0</v>
      </c>
      <c r="E314" s="27">
        <v>0</v>
      </c>
      <c r="F314" s="27">
        <v>0</v>
      </c>
      <c r="G314" s="17">
        <v>0</v>
      </c>
      <c r="H314" s="47"/>
      <c r="I314" s="40"/>
      <c r="J314" s="127"/>
      <c r="K314" s="98"/>
      <c r="L314" s="157"/>
      <c r="M314" s="40"/>
    </row>
    <row r="315" spans="1:13" ht="15" customHeight="1">
      <c r="A315" s="51"/>
      <c r="B315" s="63"/>
      <c r="C315" s="7" t="s">
        <v>373</v>
      </c>
      <c r="D315" s="27">
        <v>0</v>
      </c>
      <c r="E315" s="27">
        <v>0</v>
      </c>
      <c r="F315" s="27">
        <v>0</v>
      </c>
      <c r="G315" s="17">
        <v>0</v>
      </c>
      <c r="H315" s="48"/>
      <c r="I315" s="40"/>
      <c r="J315" s="127"/>
      <c r="K315" s="99"/>
      <c r="L315" s="158"/>
      <c r="M315" s="40"/>
    </row>
    <row r="316" spans="1:13" ht="22.5" customHeight="1">
      <c r="A316" s="49" t="s">
        <v>229</v>
      </c>
      <c r="B316" s="148" t="s">
        <v>19</v>
      </c>
      <c r="C316" s="11" t="s">
        <v>369</v>
      </c>
      <c r="D316" s="22">
        <f>SUM(D317:D320)</f>
        <v>619</v>
      </c>
      <c r="E316" s="22">
        <f>SUM(E317:E320)</f>
        <v>163.47</v>
      </c>
      <c r="F316" s="22">
        <f>SUM(F317:F320)</f>
        <v>163.47</v>
      </c>
      <c r="G316" s="17">
        <f>F316/D316*100</f>
        <v>26.408723747980613</v>
      </c>
      <c r="H316" s="65" t="s">
        <v>20</v>
      </c>
      <c r="I316" s="64" t="s">
        <v>155</v>
      </c>
      <c r="J316" s="120" t="s">
        <v>132</v>
      </c>
      <c r="K316" s="97" t="s">
        <v>16</v>
      </c>
      <c r="L316" s="39" t="s">
        <v>280</v>
      </c>
      <c r="M316" s="39">
        <v>826</v>
      </c>
    </row>
    <row r="317" spans="1:13" ht="15" customHeight="1">
      <c r="A317" s="50"/>
      <c r="B317" s="149"/>
      <c r="C317" s="7" t="s">
        <v>370</v>
      </c>
      <c r="D317" s="27">
        <v>619</v>
      </c>
      <c r="E317" s="27">
        <v>163.47</v>
      </c>
      <c r="F317" s="27">
        <v>163.47</v>
      </c>
      <c r="G317" s="17">
        <f>F317/D317*100</f>
        <v>26.408723747980613</v>
      </c>
      <c r="H317" s="47"/>
      <c r="I317" s="40"/>
      <c r="J317" s="127"/>
      <c r="K317" s="98"/>
      <c r="L317" s="160"/>
      <c r="M317" s="40"/>
    </row>
    <row r="318" spans="1:13" ht="15" customHeight="1">
      <c r="A318" s="50"/>
      <c r="B318" s="149"/>
      <c r="C318" s="7" t="s">
        <v>371</v>
      </c>
      <c r="D318" s="27">
        <v>0</v>
      </c>
      <c r="E318" s="27">
        <v>0</v>
      </c>
      <c r="F318" s="27">
        <v>0</v>
      </c>
      <c r="G318" s="17">
        <v>0</v>
      </c>
      <c r="H318" s="47"/>
      <c r="I318" s="40"/>
      <c r="J318" s="127"/>
      <c r="K318" s="98"/>
      <c r="L318" s="160"/>
      <c r="M318" s="40"/>
    </row>
    <row r="319" spans="1:13" ht="20.25" customHeight="1">
      <c r="A319" s="50"/>
      <c r="B319" s="149"/>
      <c r="C319" s="7" t="s">
        <v>372</v>
      </c>
      <c r="D319" s="27">
        <v>0</v>
      </c>
      <c r="E319" s="27">
        <v>0</v>
      </c>
      <c r="F319" s="27">
        <v>0</v>
      </c>
      <c r="G319" s="17">
        <v>0</v>
      </c>
      <c r="H319" s="47"/>
      <c r="I319" s="40"/>
      <c r="J319" s="127"/>
      <c r="K319" s="98"/>
      <c r="L319" s="160"/>
      <c r="M319" s="40"/>
    </row>
    <row r="320" spans="1:13" ht="15" customHeight="1">
      <c r="A320" s="51"/>
      <c r="B320" s="150"/>
      <c r="C320" s="7" t="s">
        <v>373</v>
      </c>
      <c r="D320" s="27">
        <v>0</v>
      </c>
      <c r="E320" s="27">
        <v>0</v>
      </c>
      <c r="F320" s="27">
        <v>0</v>
      </c>
      <c r="G320" s="17">
        <v>0</v>
      </c>
      <c r="H320" s="48"/>
      <c r="I320" s="40"/>
      <c r="J320" s="127"/>
      <c r="K320" s="99"/>
      <c r="L320" s="160"/>
      <c r="M320" s="40"/>
    </row>
    <row r="321" spans="1:13" ht="17.25" customHeight="1">
      <c r="A321" s="49" t="s">
        <v>230</v>
      </c>
      <c r="B321" s="148" t="s">
        <v>21</v>
      </c>
      <c r="C321" s="11" t="s">
        <v>369</v>
      </c>
      <c r="D321" s="22">
        <f>SUM(D322:D325)</f>
        <v>0</v>
      </c>
      <c r="E321" s="22">
        <f>SUM(E322:E325)</f>
        <v>0</v>
      </c>
      <c r="F321" s="22">
        <f>SUM(F322:F325)</f>
        <v>0</v>
      </c>
      <c r="G321" s="17">
        <v>0</v>
      </c>
      <c r="H321" s="44" t="s">
        <v>22</v>
      </c>
      <c r="I321" s="64" t="s">
        <v>156</v>
      </c>
      <c r="J321" s="64" t="s">
        <v>133</v>
      </c>
      <c r="K321" s="97" t="s">
        <v>16</v>
      </c>
      <c r="L321" s="39"/>
      <c r="M321" s="39">
        <v>826</v>
      </c>
    </row>
    <row r="322" spans="1:13" ht="15" customHeight="1">
      <c r="A322" s="50"/>
      <c r="B322" s="149"/>
      <c r="C322" s="7" t="s">
        <v>370</v>
      </c>
      <c r="D322" s="27">
        <v>0</v>
      </c>
      <c r="E322" s="27">
        <v>0</v>
      </c>
      <c r="F322" s="27">
        <v>0</v>
      </c>
      <c r="G322" s="17">
        <v>0</v>
      </c>
      <c r="H322" s="47"/>
      <c r="I322" s="40"/>
      <c r="J322" s="40"/>
      <c r="K322" s="98"/>
      <c r="L322" s="40"/>
      <c r="M322" s="40"/>
    </row>
    <row r="323" spans="1:13" ht="15" customHeight="1">
      <c r="A323" s="50"/>
      <c r="B323" s="149"/>
      <c r="C323" s="7" t="s">
        <v>371</v>
      </c>
      <c r="D323" s="27">
        <v>0</v>
      </c>
      <c r="E323" s="27">
        <v>0</v>
      </c>
      <c r="F323" s="27">
        <v>0</v>
      </c>
      <c r="G323" s="17">
        <v>0</v>
      </c>
      <c r="H323" s="47"/>
      <c r="I323" s="40"/>
      <c r="J323" s="40"/>
      <c r="K323" s="98"/>
      <c r="L323" s="40"/>
      <c r="M323" s="40"/>
    </row>
    <row r="324" spans="1:13" ht="15" customHeight="1">
      <c r="A324" s="50"/>
      <c r="B324" s="149"/>
      <c r="C324" s="7" t="s">
        <v>372</v>
      </c>
      <c r="D324" s="27">
        <v>0</v>
      </c>
      <c r="E324" s="27">
        <v>0</v>
      </c>
      <c r="F324" s="27">
        <v>0</v>
      </c>
      <c r="G324" s="17">
        <v>0</v>
      </c>
      <c r="H324" s="47"/>
      <c r="I324" s="40"/>
      <c r="J324" s="40"/>
      <c r="K324" s="98"/>
      <c r="L324" s="40"/>
      <c r="M324" s="40"/>
    </row>
    <row r="325" spans="1:13" ht="15" customHeight="1">
      <c r="A325" s="51"/>
      <c r="B325" s="150"/>
      <c r="C325" s="7" t="s">
        <v>373</v>
      </c>
      <c r="D325" s="27">
        <v>0</v>
      </c>
      <c r="E325" s="27">
        <v>0</v>
      </c>
      <c r="F325" s="27">
        <v>0</v>
      </c>
      <c r="G325" s="17">
        <v>0</v>
      </c>
      <c r="H325" s="48"/>
      <c r="I325" s="40"/>
      <c r="J325" s="40"/>
      <c r="K325" s="99"/>
      <c r="L325" s="40"/>
      <c r="M325" s="40"/>
    </row>
    <row r="326" spans="1:13" ht="15" customHeight="1">
      <c r="A326" s="49" t="s">
        <v>27</v>
      </c>
      <c r="B326" s="73" t="s">
        <v>39</v>
      </c>
      <c r="C326" s="11" t="s">
        <v>369</v>
      </c>
      <c r="D326" s="22">
        <f>SUM(D327:D330)</f>
        <v>1626434.9999999998</v>
      </c>
      <c r="E326" s="22">
        <f>SUM(E327:E330)</f>
        <v>99076.9</v>
      </c>
      <c r="F326" s="22">
        <f>SUM(F327:F330)</f>
        <v>99076.9</v>
      </c>
      <c r="G326" s="18">
        <f>F326/D326%</f>
        <v>6.091660595105246</v>
      </c>
      <c r="H326" s="44"/>
      <c r="I326" s="79"/>
      <c r="J326" s="79"/>
      <c r="K326" s="64" t="s">
        <v>267</v>
      </c>
      <c r="L326" s="39"/>
      <c r="M326" s="39"/>
    </row>
    <row r="327" spans="1:13" ht="15" customHeight="1">
      <c r="A327" s="50"/>
      <c r="B327" s="74"/>
      <c r="C327" s="7" t="s">
        <v>370</v>
      </c>
      <c r="D327" s="27">
        <f t="shared" ref="D327:F330" si="20">D332+D402+D417+D462+D497+D522</f>
        <v>16576.8</v>
      </c>
      <c r="E327" s="27">
        <f t="shared" si="20"/>
        <v>1956</v>
      </c>
      <c r="F327" s="27">
        <f t="shared" si="20"/>
        <v>1956</v>
      </c>
      <c r="G327" s="18">
        <f>F327/D327%</f>
        <v>11.79962357029101</v>
      </c>
      <c r="H327" s="45"/>
      <c r="I327" s="80"/>
      <c r="J327" s="80"/>
      <c r="K327" s="64"/>
      <c r="L327" s="40"/>
      <c r="M327" s="40"/>
    </row>
    <row r="328" spans="1:13" ht="15" customHeight="1">
      <c r="A328" s="50"/>
      <c r="B328" s="74"/>
      <c r="C328" s="7" t="s">
        <v>371</v>
      </c>
      <c r="D328" s="27">
        <f t="shared" si="20"/>
        <v>113394.59999999999</v>
      </c>
      <c r="E328" s="27">
        <f t="shared" si="20"/>
        <v>37164</v>
      </c>
      <c r="F328" s="27">
        <f t="shared" si="20"/>
        <v>37164</v>
      </c>
      <c r="G328" s="18">
        <f>F328/D328%</f>
        <v>32.774047441412556</v>
      </c>
      <c r="H328" s="45"/>
      <c r="I328" s="80"/>
      <c r="J328" s="80"/>
      <c r="K328" s="64"/>
      <c r="L328" s="40"/>
      <c r="M328" s="40"/>
    </row>
    <row r="329" spans="1:13" ht="15" customHeight="1">
      <c r="A329" s="50"/>
      <c r="B329" s="74"/>
      <c r="C329" s="7" t="s">
        <v>372</v>
      </c>
      <c r="D329" s="27">
        <f t="shared" si="20"/>
        <v>0</v>
      </c>
      <c r="E329" s="27">
        <f t="shared" si="20"/>
        <v>0</v>
      </c>
      <c r="F329" s="27">
        <f t="shared" si="20"/>
        <v>0</v>
      </c>
      <c r="G329" s="18"/>
      <c r="H329" s="45"/>
      <c r="I329" s="80"/>
      <c r="J329" s="80"/>
      <c r="K329" s="64"/>
      <c r="L329" s="40"/>
      <c r="M329" s="40"/>
    </row>
    <row r="330" spans="1:13" ht="30" customHeight="1">
      <c r="A330" s="51"/>
      <c r="B330" s="75"/>
      <c r="C330" s="7" t="s">
        <v>373</v>
      </c>
      <c r="D330" s="27">
        <f t="shared" si="20"/>
        <v>1496463.5999999999</v>
      </c>
      <c r="E330" s="27">
        <f t="shared" si="20"/>
        <v>59956.899999999994</v>
      </c>
      <c r="F330" s="27">
        <f t="shared" si="20"/>
        <v>59956.899999999994</v>
      </c>
      <c r="G330" s="18">
        <f>F330/D330%</f>
        <v>4.0065725621391657</v>
      </c>
      <c r="H330" s="46"/>
      <c r="I330" s="81"/>
      <c r="J330" s="81"/>
      <c r="K330" s="64"/>
      <c r="L330" s="40"/>
      <c r="M330" s="40"/>
    </row>
    <row r="331" spans="1:13" ht="31.5" customHeight="1">
      <c r="A331" s="49" t="s">
        <v>28</v>
      </c>
      <c r="B331" s="72" t="s">
        <v>30</v>
      </c>
      <c r="C331" s="13" t="s">
        <v>369</v>
      </c>
      <c r="D331" s="22">
        <f>SUM(D332:D335)</f>
        <v>1229.2</v>
      </c>
      <c r="E331" s="22">
        <f>SUM(E332:E335)</f>
        <v>0</v>
      </c>
      <c r="F331" s="22">
        <f>SUM(F332:F335)</f>
        <v>0</v>
      </c>
      <c r="G331" s="18">
        <f>F331/D331%</f>
        <v>0</v>
      </c>
      <c r="H331" s="44" t="s">
        <v>294</v>
      </c>
      <c r="I331" s="79"/>
      <c r="J331" s="79"/>
      <c r="K331" s="64" t="s">
        <v>268</v>
      </c>
      <c r="L331" s="39"/>
      <c r="M331" s="39"/>
    </row>
    <row r="332" spans="1:13" ht="31.5" customHeight="1">
      <c r="A332" s="50"/>
      <c r="B332" s="72"/>
      <c r="C332" s="7" t="s">
        <v>370</v>
      </c>
      <c r="D332" s="22">
        <f>D337+D342+D347+D352+D357+D362+D367+D372+D377+D382+D387+D392+D397</f>
        <v>0</v>
      </c>
      <c r="E332" s="22">
        <v>0</v>
      </c>
      <c r="F332" s="22">
        <v>0</v>
      </c>
      <c r="G332" s="18"/>
      <c r="H332" s="45"/>
      <c r="I332" s="80"/>
      <c r="J332" s="80"/>
      <c r="K332" s="64"/>
      <c r="L332" s="40"/>
      <c r="M332" s="40"/>
    </row>
    <row r="333" spans="1:13" ht="31.5" customHeight="1">
      <c r="A333" s="50"/>
      <c r="B333" s="72"/>
      <c r="C333" s="7" t="s">
        <v>371</v>
      </c>
      <c r="D333" s="22">
        <f>D338+D343+D348+D353+D358+D363+D368+D373+D378+D383+D388+D393+D398</f>
        <v>1229.2</v>
      </c>
      <c r="E333" s="22">
        <v>0</v>
      </c>
      <c r="F333" s="22">
        <v>0</v>
      </c>
      <c r="G333" s="18">
        <f>F333/D333</f>
        <v>0</v>
      </c>
      <c r="H333" s="45"/>
      <c r="I333" s="80"/>
      <c r="J333" s="80"/>
      <c r="K333" s="64"/>
      <c r="L333" s="40"/>
      <c r="M333" s="40"/>
    </row>
    <row r="334" spans="1:13" ht="31.5" customHeight="1">
      <c r="A334" s="50"/>
      <c r="B334" s="72"/>
      <c r="C334" s="7" t="s">
        <v>372</v>
      </c>
      <c r="D334" s="22">
        <f>D339+D344+D349+D354+D359+D364+D369+D374+D379+D384+D389+D394+D399</f>
        <v>0</v>
      </c>
      <c r="E334" s="22">
        <v>0</v>
      </c>
      <c r="F334" s="22">
        <v>0</v>
      </c>
      <c r="G334" s="18"/>
      <c r="H334" s="45"/>
      <c r="I334" s="80"/>
      <c r="J334" s="80"/>
      <c r="K334" s="64"/>
      <c r="L334" s="40"/>
      <c r="M334" s="40"/>
    </row>
    <row r="335" spans="1:13" ht="31.5" customHeight="1">
      <c r="A335" s="51"/>
      <c r="B335" s="72"/>
      <c r="C335" s="7" t="s">
        <v>373</v>
      </c>
      <c r="D335" s="22">
        <f>D340+D345+D350+D355+D360+D365+D370+D375+D380+D385+D390+D395+D400</f>
        <v>0</v>
      </c>
      <c r="E335" s="22">
        <v>0</v>
      </c>
      <c r="F335" s="22">
        <v>0</v>
      </c>
      <c r="G335" s="18"/>
      <c r="H335" s="46"/>
      <c r="I335" s="81"/>
      <c r="J335" s="81"/>
      <c r="K335" s="64"/>
      <c r="L335" s="40"/>
      <c r="M335" s="40"/>
    </row>
    <row r="336" spans="1:13" ht="22.5" customHeight="1">
      <c r="A336" s="49" t="s">
        <v>29</v>
      </c>
      <c r="B336" s="72" t="s">
        <v>434</v>
      </c>
      <c r="C336" s="13" t="s">
        <v>369</v>
      </c>
      <c r="D336" s="22">
        <f>SUM(D337:D340)</f>
        <v>1229.2</v>
      </c>
      <c r="E336" s="22">
        <f>SUM(E337:E340)</f>
        <v>0</v>
      </c>
      <c r="F336" s="22">
        <f>SUM(F337:F340)</f>
        <v>0</v>
      </c>
      <c r="G336" s="18">
        <f>F336/D336%</f>
        <v>0</v>
      </c>
      <c r="H336" s="44" t="s">
        <v>344</v>
      </c>
      <c r="I336" s="44"/>
      <c r="J336" s="44" t="s">
        <v>132</v>
      </c>
      <c r="K336" s="64" t="s">
        <v>89</v>
      </c>
      <c r="L336" s="86" t="s">
        <v>295</v>
      </c>
      <c r="M336" s="39">
        <v>827</v>
      </c>
    </row>
    <row r="337" spans="1:13" ht="22.5" customHeight="1">
      <c r="A337" s="50"/>
      <c r="B337" s="72"/>
      <c r="C337" s="7" t="s">
        <v>370</v>
      </c>
      <c r="D337" s="22">
        <v>0</v>
      </c>
      <c r="E337" s="22">
        <v>0</v>
      </c>
      <c r="F337" s="22">
        <v>0</v>
      </c>
      <c r="G337" s="18"/>
      <c r="H337" s="45"/>
      <c r="I337" s="45"/>
      <c r="J337" s="45"/>
      <c r="K337" s="64"/>
      <c r="L337" s="159"/>
      <c r="M337" s="40"/>
    </row>
    <row r="338" spans="1:13" ht="34.5" customHeight="1">
      <c r="A338" s="50"/>
      <c r="B338" s="72"/>
      <c r="C338" s="7" t="s">
        <v>371</v>
      </c>
      <c r="D338" s="22">
        <v>1229.2</v>
      </c>
      <c r="E338" s="22">
        <v>0</v>
      </c>
      <c r="F338" s="22"/>
      <c r="G338" s="18">
        <f>F338/D338%</f>
        <v>0</v>
      </c>
      <c r="H338" s="45"/>
      <c r="I338" s="45"/>
      <c r="J338" s="45"/>
      <c r="K338" s="64"/>
      <c r="L338" s="159"/>
      <c r="M338" s="40"/>
    </row>
    <row r="339" spans="1:13" ht="34.5" customHeight="1">
      <c r="A339" s="50"/>
      <c r="B339" s="72"/>
      <c r="C339" s="7" t="s">
        <v>372</v>
      </c>
      <c r="D339" s="22">
        <v>0</v>
      </c>
      <c r="E339" s="22">
        <v>0</v>
      </c>
      <c r="F339" s="22">
        <v>0</v>
      </c>
      <c r="G339" s="18"/>
      <c r="H339" s="45"/>
      <c r="I339" s="45"/>
      <c r="J339" s="45"/>
      <c r="K339" s="64"/>
      <c r="L339" s="159"/>
      <c r="M339" s="40"/>
    </row>
    <row r="340" spans="1:13" ht="26.25" customHeight="1">
      <c r="A340" s="51"/>
      <c r="B340" s="72"/>
      <c r="C340" s="7" t="s">
        <v>373</v>
      </c>
      <c r="D340" s="22">
        <v>0</v>
      </c>
      <c r="E340" s="22">
        <v>0</v>
      </c>
      <c r="F340" s="22">
        <v>0</v>
      </c>
      <c r="G340" s="18"/>
      <c r="H340" s="46"/>
      <c r="I340" s="46"/>
      <c r="J340" s="46"/>
      <c r="K340" s="64"/>
      <c r="L340" s="159"/>
      <c r="M340" s="40"/>
    </row>
    <row r="341" spans="1:13" ht="15.75" customHeight="1">
      <c r="A341" s="49" t="s">
        <v>231</v>
      </c>
      <c r="B341" s="72" t="s">
        <v>31</v>
      </c>
      <c r="C341" s="13" t="s">
        <v>369</v>
      </c>
      <c r="D341" s="22">
        <f>SUM(D342:D345)</f>
        <v>0</v>
      </c>
      <c r="E341" s="22">
        <f>SUM(E342:E345)</f>
        <v>0</v>
      </c>
      <c r="F341" s="22">
        <f>SUM(F342:F345)</f>
        <v>0</v>
      </c>
      <c r="G341" s="18"/>
      <c r="H341" s="44" t="s">
        <v>269</v>
      </c>
      <c r="I341" s="44"/>
      <c r="J341" s="44" t="s">
        <v>132</v>
      </c>
      <c r="K341" s="64" t="s">
        <v>89</v>
      </c>
      <c r="L341" s="86" t="s">
        <v>295</v>
      </c>
      <c r="M341" s="39">
        <v>827</v>
      </c>
    </row>
    <row r="342" spans="1:13" ht="15.75">
      <c r="A342" s="50"/>
      <c r="B342" s="72"/>
      <c r="C342" s="7" t="s">
        <v>370</v>
      </c>
      <c r="D342" s="22">
        <v>0</v>
      </c>
      <c r="E342" s="22">
        <v>0</v>
      </c>
      <c r="F342" s="22">
        <v>0</v>
      </c>
      <c r="G342" s="18"/>
      <c r="H342" s="45"/>
      <c r="I342" s="45"/>
      <c r="J342" s="45"/>
      <c r="K342" s="64"/>
      <c r="L342" s="159"/>
      <c r="M342" s="40"/>
    </row>
    <row r="343" spans="1:13" ht="15.75">
      <c r="A343" s="50"/>
      <c r="B343" s="72"/>
      <c r="C343" s="7" t="s">
        <v>371</v>
      </c>
      <c r="D343" s="22">
        <v>0</v>
      </c>
      <c r="E343" s="22">
        <v>0</v>
      </c>
      <c r="F343" s="22">
        <v>0</v>
      </c>
      <c r="G343" s="18"/>
      <c r="H343" s="45"/>
      <c r="I343" s="45"/>
      <c r="J343" s="45"/>
      <c r="K343" s="64"/>
      <c r="L343" s="159"/>
      <c r="M343" s="40"/>
    </row>
    <row r="344" spans="1:13" ht="15.75">
      <c r="A344" s="50"/>
      <c r="B344" s="72"/>
      <c r="C344" s="7" t="s">
        <v>372</v>
      </c>
      <c r="D344" s="22">
        <v>0</v>
      </c>
      <c r="E344" s="22">
        <v>0</v>
      </c>
      <c r="F344" s="22">
        <v>0</v>
      </c>
      <c r="G344" s="18"/>
      <c r="H344" s="45"/>
      <c r="I344" s="45"/>
      <c r="J344" s="45"/>
      <c r="K344" s="64"/>
      <c r="L344" s="159"/>
      <c r="M344" s="40"/>
    </row>
    <row r="345" spans="1:13" ht="27" customHeight="1">
      <c r="A345" s="51"/>
      <c r="B345" s="72"/>
      <c r="C345" s="7" t="s">
        <v>373</v>
      </c>
      <c r="D345" s="22">
        <v>0</v>
      </c>
      <c r="E345" s="22">
        <v>0</v>
      </c>
      <c r="F345" s="22">
        <v>0</v>
      </c>
      <c r="G345" s="18"/>
      <c r="H345" s="46"/>
      <c r="I345" s="46"/>
      <c r="J345" s="46"/>
      <c r="K345" s="64"/>
      <c r="L345" s="159"/>
      <c r="M345" s="40"/>
    </row>
    <row r="346" spans="1:13" ht="33" customHeight="1">
      <c r="A346" s="49" t="s">
        <v>232</v>
      </c>
      <c r="B346" s="72" t="s">
        <v>32</v>
      </c>
      <c r="C346" s="13" t="s">
        <v>369</v>
      </c>
      <c r="D346" s="22">
        <f>SUM(D347:D350)</f>
        <v>0</v>
      </c>
      <c r="E346" s="22">
        <f>SUM(E347:E350)</f>
        <v>0</v>
      </c>
      <c r="F346" s="22">
        <f>SUM(F347:F350)</f>
        <v>0</v>
      </c>
      <c r="G346" s="18"/>
      <c r="H346" s="44" t="s">
        <v>270</v>
      </c>
      <c r="I346" s="76" t="s">
        <v>296</v>
      </c>
      <c r="J346" s="44" t="s">
        <v>133</v>
      </c>
      <c r="K346" s="64" t="s">
        <v>271</v>
      </c>
      <c r="L346" s="86" t="s">
        <v>297</v>
      </c>
      <c r="M346" s="39">
        <v>827</v>
      </c>
    </row>
    <row r="347" spans="1:13" ht="33" customHeight="1">
      <c r="A347" s="50"/>
      <c r="B347" s="72"/>
      <c r="C347" s="7" t="s">
        <v>370</v>
      </c>
      <c r="D347" s="22">
        <v>0</v>
      </c>
      <c r="E347" s="22">
        <v>0</v>
      </c>
      <c r="F347" s="22">
        <v>0</v>
      </c>
      <c r="G347" s="18"/>
      <c r="H347" s="45"/>
      <c r="I347" s="77"/>
      <c r="J347" s="45"/>
      <c r="K347" s="64"/>
      <c r="L347" s="159"/>
      <c r="M347" s="40"/>
    </row>
    <row r="348" spans="1:13" ht="33" customHeight="1">
      <c r="A348" s="50"/>
      <c r="B348" s="72"/>
      <c r="C348" s="7" t="s">
        <v>371</v>
      </c>
      <c r="D348" s="22">
        <v>0</v>
      </c>
      <c r="E348" s="22">
        <v>0</v>
      </c>
      <c r="F348" s="22">
        <v>0</v>
      </c>
      <c r="G348" s="18"/>
      <c r="H348" s="45"/>
      <c r="I348" s="77"/>
      <c r="J348" s="45"/>
      <c r="K348" s="64"/>
      <c r="L348" s="159"/>
      <c r="M348" s="40"/>
    </row>
    <row r="349" spans="1:13" ht="33" customHeight="1">
      <c r="A349" s="50"/>
      <c r="B349" s="72"/>
      <c r="C349" s="7" t="s">
        <v>372</v>
      </c>
      <c r="D349" s="22">
        <v>0</v>
      </c>
      <c r="E349" s="22">
        <v>0</v>
      </c>
      <c r="F349" s="22">
        <v>0</v>
      </c>
      <c r="G349" s="18"/>
      <c r="H349" s="45"/>
      <c r="I349" s="77"/>
      <c r="J349" s="45"/>
      <c r="K349" s="64"/>
      <c r="L349" s="159"/>
      <c r="M349" s="40"/>
    </row>
    <row r="350" spans="1:13" ht="33" customHeight="1">
      <c r="A350" s="51"/>
      <c r="B350" s="72"/>
      <c r="C350" s="7" t="s">
        <v>373</v>
      </c>
      <c r="D350" s="22">
        <v>0</v>
      </c>
      <c r="E350" s="22">
        <v>0</v>
      </c>
      <c r="F350" s="22">
        <v>0</v>
      </c>
      <c r="G350" s="18"/>
      <c r="H350" s="46"/>
      <c r="I350" s="78"/>
      <c r="J350" s="46"/>
      <c r="K350" s="64"/>
      <c r="L350" s="159"/>
      <c r="M350" s="40"/>
    </row>
    <row r="351" spans="1:13" ht="26.25" customHeight="1">
      <c r="A351" s="49" t="s">
        <v>233</v>
      </c>
      <c r="B351" s="72" t="s">
        <v>33</v>
      </c>
      <c r="C351" s="13" t="s">
        <v>369</v>
      </c>
      <c r="D351" s="22">
        <f>SUM(D352:D355)</f>
        <v>0</v>
      </c>
      <c r="E351" s="22">
        <f>SUM(E352:E355)</f>
        <v>0</v>
      </c>
      <c r="F351" s="22">
        <f>SUM(F352:F355)</f>
        <v>0</v>
      </c>
      <c r="G351" s="18"/>
      <c r="H351" s="44" t="s">
        <v>272</v>
      </c>
      <c r="I351" s="76" t="s">
        <v>298</v>
      </c>
      <c r="J351" s="44" t="s">
        <v>133</v>
      </c>
      <c r="K351" s="64" t="s">
        <v>89</v>
      </c>
      <c r="L351" s="86" t="s">
        <v>299</v>
      </c>
      <c r="M351" s="39">
        <v>827</v>
      </c>
    </row>
    <row r="352" spans="1:13" ht="26.25" customHeight="1">
      <c r="A352" s="50"/>
      <c r="B352" s="72"/>
      <c r="C352" s="7" t="s">
        <v>370</v>
      </c>
      <c r="D352" s="22">
        <v>0</v>
      </c>
      <c r="E352" s="22">
        <v>0</v>
      </c>
      <c r="F352" s="22">
        <v>0</v>
      </c>
      <c r="G352" s="18"/>
      <c r="H352" s="45"/>
      <c r="I352" s="77"/>
      <c r="J352" s="45"/>
      <c r="K352" s="64"/>
      <c r="L352" s="156"/>
      <c r="M352" s="40"/>
    </row>
    <row r="353" spans="1:13" ht="26.25" customHeight="1">
      <c r="A353" s="50"/>
      <c r="B353" s="72"/>
      <c r="C353" s="7" t="s">
        <v>371</v>
      </c>
      <c r="D353" s="22">
        <v>0</v>
      </c>
      <c r="E353" s="22">
        <v>0</v>
      </c>
      <c r="F353" s="22">
        <v>0</v>
      </c>
      <c r="G353" s="18"/>
      <c r="H353" s="45"/>
      <c r="I353" s="77"/>
      <c r="J353" s="45"/>
      <c r="K353" s="64"/>
      <c r="L353" s="156"/>
      <c r="M353" s="40"/>
    </row>
    <row r="354" spans="1:13" ht="26.25" customHeight="1">
      <c r="A354" s="50"/>
      <c r="B354" s="72"/>
      <c r="C354" s="7" t="s">
        <v>372</v>
      </c>
      <c r="D354" s="22">
        <v>0</v>
      </c>
      <c r="E354" s="22">
        <v>0</v>
      </c>
      <c r="F354" s="22">
        <v>0</v>
      </c>
      <c r="G354" s="18"/>
      <c r="H354" s="45"/>
      <c r="I354" s="77"/>
      <c r="J354" s="45"/>
      <c r="K354" s="64"/>
      <c r="L354" s="156"/>
      <c r="M354" s="40"/>
    </row>
    <row r="355" spans="1:13" ht="26.25" customHeight="1">
      <c r="A355" s="51"/>
      <c r="B355" s="72"/>
      <c r="C355" s="7" t="s">
        <v>373</v>
      </c>
      <c r="D355" s="22">
        <v>0</v>
      </c>
      <c r="E355" s="22">
        <v>0</v>
      </c>
      <c r="F355" s="22">
        <v>0</v>
      </c>
      <c r="G355" s="18"/>
      <c r="H355" s="46"/>
      <c r="I355" s="78"/>
      <c r="J355" s="46"/>
      <c r="K355" s="64"/>
      <c r="L355" s="156"/>
      <c r="M355" s="40"/>
    </row>
    <row r="356" spans="1:13" ht="21.75" customHeight="1">
      <c r="A356" s="49" t="s">
        <v>234</v>
      </c>
      <c r="B356" s="72" t="s">
        <v>34</v>
      </c>
      <c r="C356" s="13" t="s">
        <v>369</v>
      </c>
      <c r="D356" s="22">
        <f>SUM(D357:D360)</f>
        <v>0</v>
      </c>
      <c r="E356" s="22">
        <f>SUM(E357:E360)</f>
        <v>0</v>
      </c>
      <c r="F356" s="22">
        <f>SUM(F357:F360)</f>
        <v>0</v>
      </c>
      <c r="G356" s="18"/>
      <c r="H356" s="44" t="s">
        <v>273</v>
      </c>
      <c r="I356" s="44"/>
      <c r="J356" s="44" t="s">
        <v>132</v>
      </c>
      <c r="K356" s="64" t="s">
        <v>89</v>
      </c>
      <c r="L356" s="86" t="s">
        <v>134</v>
      </c>
      <c r="M356" s="39">
        <v>827</v>
      </c>
    </row>
    <row r="357" spans="1:13" ht="21.75" customHeight="1">
      <c r="A357" s="50"/>
      <c r="B357" s="72"/>
      <c r="C357" s="7" t="s">
        <v>370</v>
      </c>
      <c r="D357" s="22">
        <v>0</v>
      </c>
      <c r="E357" s="22">
        <v>0</v>
      </c>
      <c r="F357" s="22">
        <v>0</v>
      </c>
      <c r="G357" s="18"/>
      <c r="H357" s="45"/>
      <c r="I357" s="45"/>
      <c r="J357" s="45"/>
      <c r="K357" s="64"/>
      <c r="L357" s="156"/>
      <c r="M357" s="40"/>
    </row>
    <row r="358" spans="1:13" ht="21.75" customHeight="1">
      <c r="A358" s="50"/>
      <c r="B358" s="72"/>
      <c r="C358" s="7" t="s">
        <v>371</v>
      </c>
      <c r="D358" s="22">
        <v>0</v>
      </c>
      <c r="E358" s="22">
        <v>0</v>
      </c>
      <c r="F358" s="22">
        <v>0</v>
      </c>
      <c r="G358" s="18"/>
      <c r="H358" s="45"/>
      <c r="I358" s="45"/>
      <c r="J358" s="45"/>
      <c r="K358" s="64"/>
      <c r="L358" s="156"/>
      <c r="M358" s="40"/>
    </row>
    <row r="359" spans="1:13" ht="21.75" customHeight="1">
      <c r="A359" s="50"/>
      <c r="B359" s="72"/>
      <c r="C359" s="7" t="s">
        <v>372</v>
      </c>
      <c r="D359" s="22">
        <v>0</v>
      </c>
      <c r="E359" s="22">
        <v>0</v>
      </c>
      <c r="F359" s="22">
        <v>0</v>
      </c>
      <c r="G359" s="18"/>
      <c r="H359" s="45"/>
      <c r="I359" s="45"/>
      <c r="J359" s="45"/>
      <c r="K359" s="64"/>
      <c r="L359" s="156"/>
      <c r="M359" s="40"/>
    </row>
    <row r="360" spans="1:13" ht="21.75" customHeight="1">
      <c r="A360" s="51"/>
      <c r="B360" s="72"/>
      <c r="C360" s="7" t="s">
        <v>373</v>
      </c>
      <c r="D360" s="22">
        <v>0</v>
      </c>
      <c r="E360" s="22">
        <v>0</v>
      </c>
      <c r="F360" s="22">
        <v>0</v>
      </c>
      <c r="G360" s="18"/>
      <c r="H360" s="46"/>
      <c r="I360" s="46"/>
      <c r="J360" s="46"/>
      <c r="K360" s="64"/>
      <c r="L360" s="156"/>
      <c r="M360" s="40"/>
    </row>
    <row r="361" spans="1:13" ht="15" customHeight="1">
      <c r="A361" s="49" t="s">
        <v>235</v>
      </c>
      <c r="B361" s="72" t="s">
        <v>35</v>
      </c>
      <c r="C361" s="13" t="s">
        <v>369</v>
      </c>
      <c r="D361" s="22">
        <f>SUM(D362:D365)</f>
        <v>0</v>
      </c>
      <c r="E361" s="22">
        <f>SUM(E362:E365)</f>
        <v>0</v>
      </c>
      <c r="F361" s="22">
        <f>SUM(F362:F365)</f>
        <v>0</v>
      </c>
      <c r="G361" s="18"/>
      <c r="H361" s="44" t="s">
        <v>274</v>
      </c>
      <c r="I361" s="44"/>
      <c r="J361" s="44" t="s">
        <v>132</v>
      </c>
      <c r="K361" s="64" t="s">
        <v>275</v>
      </c>
      <c r="L361" s="86" t="s">
        <v>135</v>
      </c>
      <c r="M361" s="39">
        <v>827</v>
      </c>
    </row>
    <row r="362" spans="1:13" ht="15" customHeight="1">
      <c r="A362" s="50"/>
      <c r="B362" s="72"/>
      <c r="C362" s="7" t="s">
        <v>370</v>
      </c>
      <c r="D362" s="22">
        <v>0</v>
      </c>
      <c r="E362" s="22">
        <v>0</v>
      </c>
      <c r="F362" s="22">
        <v>0</v>
      </c>
      <c r="G362" s="18"/>
      <c r="H362" s="45"/>
      <c r="I362" s="45"/>
      <c r="J362" s="45"/>
      <c r="K362" s="64"/>
      <c r="L362" s="156"/>
      <c r="M362" s="40"/>
    </row>
    <row r="363" spans="1:13" ht="15" customHeight="1">
      <c r="A363" s="50"/>
      <c r="B363" s="72"/>
      <c r="C363" s="7" t="s">
        <v>371</v>
      </c>
      <c r="D363" s="22">
        <v>0</v>
      </c>
      <c r="E363" s="22">
        <v>0</v>
      </c>
      <c r="F363" s="22">
        <v>0</v>
      </c>
      <c r="G363" s="18"/>
      <c r="H363" s="45"/>
      <c r="I363" s="45"/>
      <c r="J363" s="45"/>
      <c r="K363" s="64"/>
      <c r="L363" s="156"/>
      <c r="M363" s="40"/>
    </row>
    <row r="364" spans="1:13" ht="15" customHeight="1">
      <c r="A364" s="50"/>
      <c r="B364" s="72"/>
      <c r="C364" s="7" t="s">
        <v>372</v>
      </c>
      <c r="D364" s="22">
        <v>0</v>
      </c>
      <c r="E364" s="22">
        <v>0</v>
      </c>
      <c r="F364" s="22">
        <v>0</v>
      </c>
      <c r="G364" s="18"/>
      <c r="H364" s="45"/>
      <c r="I364" s="45"/>
      <c r="J364" s="45"/>
      <c r="K364" s="64"/>
      <c r="L364" s="156"/>
      <c r="M364" s="40"/>
    </row>
    <row r="365" spans="1:13" ht="15" customHeight="1">
      <c r="A365" s="51"/>
      <c r="B365" s="72"/>
      <c r="C365" s="7" t="s">
        <v>373</v>
      </c>
      <c r="D365" s="22">
        <v>0</v>
      </c>
      <c r="E365" s="22">
        <v>0</v>
      </c>
      <c r="F365" s="22">
        <v>0</v>
      </c>
      <c r="G365" s="18"/>
      <c r="H365" s="46"/>
      <c r="I365" s="46"/>
      <c r="J365" s="46"/>
      <c r="K365" s="64"/>
      <c r="L365" s="156"/>
      <c r="M365" s="40"/>
    </row>
    <row r="366" spans="1:13" ht="15" customHeight="1">
      <c r="A366" s="49" t="s">
        <v>236</v>
      </c>
      <c r="B366" s="72" t="s">
        <v>36</v>
      </c>
      <c r="C366" s="13" t="s">
        <v>369</v>
      </c>
      <c r="D366" s="22">
        <f>SUM(D367:D370)</f>
        <v>0</v>
      </c>
      <c r="E366" s="22">
        <f>SUM(E367:E370)</f>
        <v>0</v>
      </c>
      <c r="F366" s="22">
        <f>SUM(F367:F370)</f>
        <v>0</v>
      </c>
      <c r="G366" s="18"/>
      <c r="H366" s="44" t="s">
        <v>287</v>
      </c>
      <c r="I366" s="44"/>
      <c r="J366" s="44" t="s">
        <v>132</v>
      </c>
      <c r="K366" s="64" t="s">
        <v>89</v>
      </c>
      <c r="L366" s="86" t="s">
        <v>136</v>
      </c>
      <c r="M366" s="39">
        <v>827</v>
      </c>
    </row>
    <row r="367" spans="1:13" ht="15" customHeight="1">
      <c r="A367" s="50"/>
      <c r="B367" s="72"/>
      <c r="C367" s="7" t="s">
        <v>370</v>
      </c>
      <c r="D367" s="22">
        <v>0</v>
      </c>
      <c r="E367" s="22">
        <v>0</v>
      </c>
      <c r="F367" s="22">
        <v>0</v>
      </c>
      <c r="G367" s="18"/>
      <c r="H367" s="45"/>
      <c r="I367" s="45"/>
      <c r="J367" s="45"/>
      <c r="K367" s="64"/>
      <c r="L367" s="156"/>
      <c r="M367" s="40"/>
    </row>
    <row r="368" spans="1:13" ht="15" customHeight="1">
      <c r="A368" s="50"/>
      <c r="B368" s="72"/>
      <c r="C368" s="7" t="s">
        <v>371</v>
      </c>
      <c r="D368" s="22">
        <v>0</v>
      </c>
      <c r="E368" s="22">
        <v>0</v>
      </c>
      <c r="F368" s="22">
        <v>0</v>
      </c>
      <c r="G368" s="18"/>
      <c r="H368" s="45"/>
      <c r="I368" s="45"/>
      <c r="J368" s="45"/>
      <c r="K368" s="64"/>
      <c r="L368" s="156"/>
      <c r="M368" s="40"/>
    </row>
    <row r="369" spans="1:13" ht="15" customHeight="1">
      <c r="A369" s="50"/>
      <c r="B369" s="72"/>
      <c r="C369" s="7" t="s">
        <v>372</v>
      </c>
      <c r="D369" s="22">
        <v>0</v>
      </c>
      <c r="E369" s="22">
        <v>0</v>
      </c>
      <c r="F369" s="22">
        <v>0</v>
      </c>
      <c r="G369" s="18"/>
      <c r="H369" s="45"/>
      <c r="I369" s="45"/>
      <c r="J369" s="45"/>
      <c r="K369" s="64"/>
      <c r="L369" s="156"/>
      <c r="M369" s="40"/>
    </row>
    <row r="370" spans="1:13" ht="15" customHeight="1">
      <c r="A370" s="51"/>
      <c r="B370" s="72"/>
      <c r="C370" s="7" t="s">
        <v>373</v>
      </c>
      <c r="D370" s="22">
        <v>0</v>
      </c>
      <c r="E370" s="22">
        <v>0</v>
      </c>
      <c r="F370" s="22">
        <v>0</v>
      </c>
      <c r="G370" s="18"/>
      <c r="H370" s="46"/>
      <c r="I370" s="46"/>
      <c r="J370" s="46"/>
      <c r="K370" s="64"/>
      <c r="L370" s="156"/>
      <c r="M370" s="40"/>
    </row>
    <row r="371" spans="1:13" ht="21.75" customHeight="1">
      <c r="A371" s="49" t="s">
        <v>237</v>
      </c>
      <c r="B371" s="72" t="s">
        <v>37</v>
      </c>
      <c r="C371" s="13" t="s">
        <v>369</v>
      </c>
      <c r="D371" s="22">
        <f>SUM(D372:D375)</f>
        <v>0</v>
      </c>
      <c r="E371" s="22">
        <f>SUM(E372:E375)</f>
        <v>0</v>
      </c>
      <c r="F371" s="22">
        <f>SUM(F372:F375)</f>
        <v>0</v>
      </c>
      <c r="G371" s="18"/>
      <c r="H371" s="44" t="s">
        <v>288</v>
      </c>
      <c r="I371" s="41" t="s">
        <v>303</v>
      </c>
      <c r="J371" s="44" t="s">
        <v>133</v>
      </c>
      <c r="K371" s="64" t="s">
        <v>275</v>
      </c>
      <c r="L371" s="86" t="s">
        <v>297</v>
      </c>
      <c r="M371" s="39">
        <v>827</v>
      </c>
    </row>
    <row r="372" spans="1:13" ht="21.75" customHeight="1">
      <c r="A372" s="50"/>
      <c r="B372" s="72"/>
      <c r="C372" s="7" t="s">
        <v>370</v>
      </c>
      <c r="D372" s="22">
        <v>0</v>
      </c>
      <c r="E372" s="22">
        <v>0</v>
      </c>
      <c r="F372" s="22">
        <v>0</v>
      </c>
      <c r="G372" s="18"/>
      <c r="H372" s="45"/>
      <c r="I372" s="42"/>
      <c r="J372" s="45"/>
      <c r="K372" s="64"/>
      <c r="L372" s="156"/>
      <c r="M372" s="40"/>
    </row>
    <row r="373" spans="1:13" ht="21.75" customHeight="1">
      <c r="A373" s="50"/>
      <c r="B373" s="72"/>
      <c r="C373" s="7" t="s">
        <v>371</v>
      </c>
      <c r="D373" s="22">
        <v>0</v>
      </c>
      <c r="E373" s="22">
        <v>0</v>
      </c>
      <c r="F373" s="22">
        <v>0</v>
      </c>
      <c r="G373" s="18"/>
      <c r="H373" s="45"/>
      <c r="I373" s="42"/>
      <c r="J373" s="45"/>
      <c r="K373" s="64"/>
      <c r="L373" s="156"/>
      <c r="M373" s="40"/>
    </row>
    <row r="374" spans="1:13" ht="21.75" customHeight="1">
      <c r="A374" s="50"/>
      <c r="B374" s="72"/>
      <c r="C374" s="7" t="s">
        <v>372</v>
      </c>
      <c r="D374" s="22">
        <v>0</v>
      </c>
      <c r="E374" s="22">
        <v>0</v>
      </c>
      <c r="F374" s="22">
        <v>0</v>
      </c>
      <c r="G374" s="18"/>
      <c r="H374" s="45"/>
      <c r="I374" s="42"/>
      <c r="J374" s="45"/>
      <c r="K374" s="64"/>
      <c r="L374" s="156"/>
      <c r="M374" s="40"/>
    </row>
    <row r="375" spans="1:13" ht="21.75" customHeight="1">
      <c r="A375" s="51"/>
      <c r="B375" s="72"/>
      <c r="C375" s="7" t="s">
        <v>373</v>
      </c>
      <c r="D375" s="22">
        <v>0</v>
      </c>
      <c r="E375" s="22">
        <v>0</v>
      </c>
      <c r="F375" s="22">
        <v>0</v>
      </c>
      <c r="G375" s="18"/>
      <c r="H375" s="46"/>
      <c r="I375" s="43"/>
      <c r="J375" s="46"/>
      <c r="K375" s="64"/>
      <c r="L375" s="156"/>
      <c r="M375" s="40"/>
    </row>
    <row r="376" spans="1:13" ht="44.25" customHeight="1">
      <c r="A376" s="49" t="s">
        <v>238</v>
      </c>
      <c r="B376" s="72" t="s">
        <v>41</v>
      </c>
      <c r="C376" s="13" t="s">
        <v>369</v>
      </c>
      <c r="D376" s="22">
        <f>SUM(D377:D380)</f>
        <v>0</v>
      </c>
      <c r="E376" s="22">
        <f>SUM(E377:E380)</f>
        <v>0</v>
      </c>
      <c r="F376" s="22">
        <f>SUM(F377:F380)</f>
        <v>0</v>
      </c>
      <c r="G376" s="18"/>
      <c r="H376" s="44" t="s">
        <v>289</v>
      </c>
      <c r="I376" s="76" t="s">
        <v>304</v>
      </c>
      <c r="J376" s="44" t="s">
        <v>133</v>
      </c>
      <c r="K376" s="64" t="s">
        <v>290</v>
      </c>
      <c r="L376" s="41" t="s">
        <v>305</v>
      </c>
      <c r="M376" s="39">
        <v>827</v>
      </c>
    </row>
    <row r="377" spans="1:13" ht="44.25" customHeight="1">
      <c r="A377" s="50"/>
      <c r="B377" s="72"/>
      <c r="C377" s="7" t="s">
        <v>370</v>
      </c>
      <c r="D377" s="22">
        <v>0</v>
      </c>
      <c r="E377" s="22">
        <v>0</v>
      </c>
      <c r="F377" s="22">
        <v>0</v>
      </c>
      <c r="G377" s="18"/>
      <c r="H377" s="45"/>
      <c r="I377" s="77"/>
      <c r="J377" s="45"/>
      <c r="K377" s="64"/>
      <c r="L377" s="42"/>
      <c r="M377" s="40"/>
    </row>
    <row r="378" spans="1:13" ht="44.25" customHeight="1">
      <c r="A378" s="50"/>
      <c r="B378" s="72"/>
      <c r="C378" s="7" t="s">
        <v>371</v>
      </c>
      <c r="D378" s="22">
        <v>0</v>
      </c>
      <c r="E378" s="22">
        <v>0</v>
      </c>
      <c r="F378" s="22">
        <v>0</v>
      </c>
      <c r="G378" s="18"/>
      <c r="H378" s="45"/>
      <c r="I378" s="77"/>
      <c r="J378" s="45"/>
      <c r="K378" s="64"/>
      <c r="L378" s="42"/>
      <c r="M378" s="40"/>
    </row>
    <row r="379" spans="1:13" ht="44.25" customHeight="1">
      <c r="A379" s="50"/>
      <c r="B379" s="72"/>
      <c r="C379" s="7" t="s">
        <v>372</v>
      </c>
      <c r="D379" s="22">
        <v>0</v>
      </c>
      <c r="E379" s="22">
        <v>0</v>
      </c>
      <c r="F379" s="22">
        <v>0</v>
      </c>
      <c r="G379" s="18"/>
      <c r="H379" s="45"/>
      <c r="I379" s="77"/>
      <c r="J379" s="45"/>
      <c r="K379" s="64"/>
      <c r="L379" s="42"/>
      <c r="M379" s="40"/>
    </row>
    <row r="380" spans="1:13" ht="150" customHeight="1">
      <c r="A380" s="51"/>
      <c r="B380" s="72"/>
      <c r="C380" s="7" t="s">
        <v>373</v>
      </c>
      <c r="D380" s="22">
        <v>0</v>
      </c>
      <c r="E380" s="22">
        <v>0</v>
      </c>
      <c r="F380" s="22">
        <v>0</v>
      </c>
      <c r="G380" s="18"/>
      <c r="H380" s="46"/>
      <c r="I380" s="78"/>
      <c r="J380" s="46"/>
      <c r="K380" s="64"/>
      <c r="L380" s="43"/>
      <c r="M380" s="40"/>
    </row>
    <row r="381" spans="1:13" ht="21" customHeight="1">
      <c r="A381" s="49" t="s">
        <v>239</v>
      </c>
      <c r="B381" s="72" t="s">
        <v>42</v>
      </c>
      <c r="C381" s="13" t="s">
        <v>369</v>
      </c>
      <c r="D381" s="22">
        <f>SUM(D382:D385)</f>
        <v>0</v>
      </c>
      <c r="E381" s="22">
        <f>SUM(E382:E385)</f>
        <v>0</v>
      </c>
      <c r="F381" s="22">
        <f>SUM(F382:F385)</f>
        <v>0</v>
      </c>
      <c r="G381" s="18"/>
      <c r="H381" s="44" t="s">
        <v>291</v>
      </c>
      <c r="I381" s="44"/>
      <c r="J381" s="44" t="s">
        <v>132</v>
      </c>
      <c r="K381" s="64" t="s">
        <v>271</v>
      </c>
      <c r="L381" s="86" t="s">
        <v>137</v>
      </c>
      <c r="M381" s="39">
        <v>827</v>
      </c>
    </row>
    <row r="382" spans="1:13" ht="21" customHeight="1">
      <c r="A382" s="50"/>
      <c r="B382" s="72"/>
      <c r="C382" s="7" t="s">
        <v>370</v>
      </c>
      <c r="D382" s="22">
        <v>0</v>
      </c>
      <c r="E382" s="22">
        <v>0</v>
      </c>
      <c r="F382" s="22">
        <v>0</v>
      </c>
      <c r="G382" s="18"/>
      <c r="H382" s="45"/>
      <c r="I382" s="45"/>
      <c r="J382" s="45"/>
      <c r="K382" s="64"/>
      <c r="L382" s="156"/>
      <c r="M382" s="40"/>
    </row>
    <row r="383" spans="1:13" ht="21" customHeight="1">
      <c r="A383" s="50"/>
      <c r="B383" s="72"/>
      <c r="C383" s="7" t="s">
        <v>371</v>
      </c>
      <c r="D383" s="22">
        <v>0</v>
      </c>
      <c r="E383" s="22">
        <v>0</v>
      </c>
      <c r="F383" s="22">
        <v>0</v>
      </c>
      <c r="G383" s="18"/>
      <c r="H383" s="45"/>
      <c r="I383" s="45"/>
      <c r="J383" s="45"/>
      <c r="K383" s="64"/>
      <c r="L383" s="156"/>
      <c r="M383" s="40"/>
    </row>
    <row r="384" spans="1:13" ht="21" customHeight="1">
      <c r="A384" s="50"/>
      <c r="B384" s="72"/>
      <c r="C384" s="7" t="s">
        <v>372</v>
      </c>
      <c r="D384" s="22">
        <v>0</v>
      </c>
      <c r="E384" s="22">
        <v>0</v>
      </c>
      <c r="F384" s="22">
        <v>0</v>
      </c>
      <c r="G384" s="18"/>
      <c r="H384" s="45"/>
      <c r="I384" s="45"/>
      <c r="J384" s="45"/>
      <c r="K384" s="64"/>
      <c r="L384" s="156"/>
      <c r="M384" s="40"/>
    </row>
    <row r="385" spans="1:13" ht="21" customHeight="1">
      <c r="A385" s="51"/>
      <c r="B385" s="72"/>
      <c r="C385" s="7" t="s">
        <v>373</v>
      </c>
      <c r="D385" s="22">
        <v>0</v>
      </c>
      <c r="E385" s="22">
        <v>0</v>
      </c>
      <c r="F385" s="22">
        <v>0</v>
      </c>
      <c r="G385" s="18"/>
      <c r="H385" s="46"/>
      <c r="I385" s="46"/>
      <c r="J385" s="46"/>
      <c r="K385" s="64"/>
      <c r="L385" s="156"/>
      <c r="M385" s="40"/>
    </row>
    <row r="386" spans="1:13" ht="26.25" customHeight="1">
      <c r="A386" s="49" t="s">
        <v>240</v>
      </c>
      <c r="B386" s="72" t="s">
        <v>43</v>
      </c>
      <c r="C386" s="13" t="s">
        <v>369</v>
      </c>
      <c r="D386" s="22">
        <f>SUM(D387:D390)</f>
        <v>0</v>
      </c>
      <c r="E386" s="22">
        <f>SUM(E387:E390)</f>
        <v>0</v>
      </c>
      <c r="F386" s="22">
        <f>SUM(F387:F390)</f>
        <v>0</v>
      </c>
      <c r="G386" s="18"/>
      <c r="H386" s="44" t="s">
        <v>292</v>
      </c>
      <c r="I386" s="41" t="s">
        <v>306</v>
      </c>
      <c r="J386" s="44" t="s">
        <v>133</v>
      </c>
      <c r="K386" s="97" t="s">
        <v>275</v>
      </c>
      <c r="L386" s="58" t="s">
        <v>307</v>
      </c>
      <c r="M386" s="39">
        <v>827</v>
      </c>
    </row>
    <row r="387" spans="1:13" ht="26.25" customHeight="1">
      <c r="A387" s="50"/>
      <c r="B387" s="72"/>
      <c r="C387" s="7" t="s">
        <v>370</v>
      </c>
      <c r="D387" s="22">
        <v>0</v>
      </c>
      <c r="E387" s="22">
        <v>0</v>
      </c>
      <c r="F387" s="22">
        <v>0</v>
      </c>
      <c r="G387" s="18"/>
      <c r="H387" s="45"/>
      <c r="I387" s="42"/>
      <c r="J387" s="45"/>
      <c r="K387" s="98"/>
      <c r="L387" s="59"/>
      <c r="M387" s="40"/>
    </row>
    <row r="388" spans="1:13" ht="26.25" customHeight="1">
      <c r="A388" s="50"/>
      <c r="B388" s="72"/>
      <c r="C388" s="7" t="s">
        <v>371</v>
      </c>
      <c r="D388" s="22">
        <v>0</v>
      </c>
      <c r="E388" s="22">
        <v>0</v>
      </c>
      <c r="F388" s="22">
        <v>0</v>
      </c>
      <c r="G388" s="18"/>
      <c r="H388" s="45"/>
      <c r="I388" s="42"/>
      <c r="J388" s="45"/>
      <c r="K388" s="98"/>
      <c r="L388" s="59"/>
      <c r="M388" s="40"/>
    </row>
    <row r="389" spans="1:13" ht="26.25" customHeight="1">
      <c r="A389" s="50"/>
      <c r="B389" s="72"/>
      <c r="C389" s="7" t="s">
        <v>372</v>
      </c>
      <c r="D389" s="22">
        <v>0</v>
      </c>
      <c r="E389" s="22">
        <v>0</v>
      </c>
      <c r="F389" s="22">
        <v>0</v>
      </c>
      <c r="G389" s="18"/>
      <c r="H389" s="45"/>
      <c r="I389" s="42"/>
      <c r="J389" s="45"/>
      <c r="K389" s="98"/>
      <c r="L389" s="59"/>
      <c r="M389" s="40"/>
    </row>
    <row r="390" spans="1:13" ht="26.25" customHeight="1">
      <c r="A390" s="51"/>
      <c r="B390" s="72"/>
      <c r="C390" s="7" t="s">
        <v>373</v>
      </c>
      <c r="D390" s="22">
        <v>0</v>
      </c>
      <c r="E390" s="22">
        <v>0</v>
      </c>
      <c r="F390" s="22">
        <v>0</v>
      </c>
      <c r="G390" s="18"/>
      <c r="H390" s="46"/>
      <c r="I390" s="43"/>
      <c r="J390" s="46"/>
      <c r="K390" s="99"/>
      <c r="L390" s="60"/>
      <c r="M390" s="40"/>
    </row>
    <row r="391" spans="1:13" ht="18" customHeight="1">
      <c r="A391" s="49" t="s">
        <v>241</v>
      </c>
      <c r="B391" s="72" t="s">
        <v>44</v>
      </c>
      <c r="C391" s="13" t="s">
        <v>369</v>
      </c>
      <c r="D391" s="22">
        <f>SUM(D392:D395)</f>
        <v>0</v>
      </c>
      <c r="E391" s="22">
        <f>SUM(E392:E395)</f>
        <v>0</v>
      </c>
      <c r="F391" s="22">
        <f>SUM(F392:F395)</f>
        <v>0</v>
      </c>
      <c r="G391" s="18"/>
      <c r="H391" s="44" t="s">
        <v>293</v>
      </c>
      <c r="I391" s="76" t="s">
        <v>308</v>
      </c>
      <c r="J391" s="44" t="s">
        <v>138</v>
      </c>
      <c r="K391" s="64" t="s">
        <v>271</v>
      </c>
      <c r="L391" s="39"/>
      <c r="M391" s="39">
        <v>827</v>
      </c>
    </row>
    <row r="392" spans="1:13" ht="18" customHeight="1">
      <c r="A392" s="50"/>
      <c r="B392" s="72"/>
      <c r="C392" s="7" t="s">
        <v>370</v>
      </c>
      <c r="D392" s="22">
        <v>0</v>
      </c>
      <c r="E392" s="22">
        <v>0</v>
      </c>
      <c r="F392" s="22">
        <v>0</v>
      </c>
      <c r="G392" s="18"/>
      <c r="H392" s="45"/>
      <c r="I392" s="77"/>
      <c r="J392" s="45"/>
      <c r="K392" s="64"/>
      <c r="L392" s="40"/>
      <c r="M392" s="40"/>
    </row>
    <row r="393" spans="1:13" ht="18" customHeight="1">
      <c r="A393" s="50"/>
      <c r="B393" s="72"/>
      <c r="C393" s="7" t="s">
        <v>371</v>
      </c>
      <c r="D393" s="22">
        <v>0</v>
      </c>
      <c r="E393" s="22">
        <v>0</v>
      </c>
      <c r="F393" s="22">
        <v>0</v>
      </c>
      <c r="G393" s="18"/>
      <c r="H393" s="45"/>
      <c r="I393" s="77"/>
      <c r="J393" s="45"/>
      <c r="K393" s="64"/>
      <c r="L393" s="40"/>
      <c r="M393" s="40"/>
    </row>
    <row r="394" spans="1:13" ht="18" customHeight="1">
      <c r="A394" s="50"/>
      <c r="B394" s="72"/>
      <c r="C394" s="7" t="s">
        <v>372</v>
      </c>
      <c r="D394" s="22">
        <v>0</v>
      </c>
      <c r="E394" s="22">
        <v>0</v>
      </c>
      <c r="F394" s="22">
        <v>0</v>
      </c>
      <c r="G394" s="18"/>
      <c r="H394" s="45"/>
      <c r="I394" s="77"/>
      <c r="J394" s="45"/>
      <c r="K394" s="64"/>
      <c r="L394" s="40"/>
      <c r="M394" s="40"/>
    </row>
    <row r="395" spans="1:13" ht="18" customHeight="1">
      <c r="A395" s="51"/>
      <c r="B395" s="72"/>
      <c r="C395" s="7" t="s">
        <v>373</v>
      </c>
      <c r="D395" s="22">
        <v>0</v>
      </c>
      <c r="E395" s="22">
        <v>0</v>
      </c>
      <c r="F395" s="22">
        <v>0</v>
      </c>
      <c r="G395" s="18"/>
      <c r="H395" s="46"/>
      <c r="I395" s="78"/>
      <c r="J395" s="46"/>
      <c r="K395" s="64"/>
      <c r="L395" s="40"/>
      <c r="M395" s="40"/>
    </row>
    <row r="396" spans="1:13" ht="26.25" customHeight="1">
      <c r="A396" s="49" t="s">
        <v>242</v>
      </c>
      <c r="B396" s="72" t="s">
        <v>45</v>
      </c>
      <c r="C396" s="13" t="s">
        <v>369</v>
      </c>
      <c r="D396" s="22">
        <f>SUM(D397:D400)</f>
        <v>0</v>
      </c>
      <c r="E396" s="22">
        <f>SUM(E397:E400)</f>
        <v>0</v>
      </c>
      <c r="F396" s="22">
        <f>SUM(F397:F400)</f>
        <v>0</v>
      </c>
      <c r="G396" s="18"/>
      <c r="H396" s="44" t="s">
        <v>331</v>
      </c>
      <c r="I396" s="41" t="s">
        <v>139</v>
      </c>
      <c r="J396" s="44" t="s">
        <v>138</v>
      </c>
      <c r="K396" s="64" t="s">
        <v>332</v>
      </c>
      <c r="L396" s="39"/>
      <c r="M396" s="39">
        <v>827</v>
      </c>
    </row>
    <row r="397" spans="1:13" ht="26.25" customHeight="1">
      <c r="A397" s="50"/>
      <c r="B397" s="72"/>
      <c r="C397" s="7" t="s">
        <v>370</v>
      </c>
      <c r="D397" s="22">
        <v>0</v>
      </c>
      <c r="E397" s="22">
        <v>0</v>
      </c>
      <c r="F397" s="22">
        <v>0</v>
      </c>
      <c r="G397" s="18"/>
      <c r="H397" s="45"/>
      <c r="I397" s="42"/>
      <c r="J397" s="45"/>
      <c r="K397" s="64"/>
      <c r="L397" s="40"/>
      <c r="M397" s="40"/>
    </row>
    <row r="398" spans="1:13" ht="26.25" customHeight="1">
      <c r="A398" s="50"/>
      <c r="B398" s="72"/>
      <c r="C398" s="7" t="s">
        <v>371</v>
      </c>
      <c r="D398" s="22">
        <v>0</v>
      </c>
      <c r="E398" s="22">
        <v>0</v>
      </c>
      <c r="F398" s="22">
        <v>0</v>
      </c>
      <c r="G398" s="18"/>
      <c r="H398" s="45"/>
      <c r="I398" s="42"/>
      <c r="J398" s="45"/>
      <c r="K398" s="64"/>
      <c r="L398" s="40"/>
      <c r="M398" s="40"/>
    </row>
    <row r="399" spans="1:13" ht="26.25" customHeight="1">
      <c r="A399" s="50"/>
      <c r="B399" s="72"/>
      <c r="C399" s="7" t="s">
        <v>372</v>
      </c>
      <c r="D399" s="22">
        <v>0</v>
      </c>
      <c r="E399" s="22">
        <v>0</v>
      </c>
      <c r="F399" s="22">
        <v>0</v>
      </c>
      <c r="G399" s="18"/>
      <c r="H399" s="45"/>
      <c r="I399" s="42"/>
      <c r="J399" s="45"/>
      <c r="K399" s="64"/>
      <c r="L399" s="40"/>
      <c r="M399" s="40"/>
    </row>
    <row r="400" spans="1:13" ht="26.25" customHeight="1">
      <c r="A400" s="51"/>
      <c r="B400" s="72"/>
      <c r="C400" s="7" t="s">
        <v>373</v>
      </c>
      <c r="D400" s="22">
        <v>0</v>
      </c>
      <c r="E400" s="22">
        <v>0</v>
      </c>
      <c r="F400" s="22">
        <v>0</v>
      </c>
      <c r="G400" s="18"/>
      <c r="H400" s="46"/>
      <c r="I400" s="43"/>
      <c r="J400" s="46"/>
      <c r="K400" s="64"/>
      <c r="L400" s="40"/>
      <c r="M400" s="40"/>
    </row>
    <row r="401" spans="1:13" ht="15" customHeight="1">
      <c r="A401" s="49" t="s">
        <v>46</v>
      </c>
      <c r="B401" s="72" t="s">
        <v>40</v>
      </c>
      <c r="C401" s="13" t="s">
        <v>369</v>
      </c>
      <c r="D401" s="22">
        <f>SUM(D402:D405)</f>
        <v>4100</v>
      </c>
      <c r="E401" s="22">
        <f>SUM(E402:E405)</f>
        <v>0</v>
      </c>
      <c r="F401" s="22">
        <f>SUM(F402:F405)</f>
        <v>0</v>
      </c>
      <c r="G401" s="18">
        <f>F401/D401%</f>
        <v>0</v>
      </c>
      <c r="H401" s="44" t="s">
        <v>309</v>
      </c>
      <c r="I401" s="44"/>
      <c r="J401" s="44"/>
      <c r="K401" s="64" t="s">
        <v>333</v>
      </c>
      <c r="L401" s="39"/>
      <c r="M401" s="39">
        <v>827</v>
      </c>
    </row>
    <row r="402" spans="1:13" ht="15" customHeight="1">
      <c r="A402" s="50"/>
      <c r="B402" s="72"/>
      <c r="C402" s="7" t="s">
        <v>370</v>
      </c>
      <c r="D402" s="22">
        <f t="shared" ref="D402:F405" si="21">D407+D412</f>
        <v>4100</v>
      </c>
      <c r="E402" s="22">
        <f t="shared" si="21"/>
        <v>0</v>
      </c>
      <c r="F402" s="22">
        <f t="shared" si="21"/>
        <v>0</v>
      </c>
      <c r="G402" s="18">
        <f t="shared" ref="G402:G407" si="22">F402/D402%</f>
        <v>0</v>
      </c>
      <c r="H402" s="45"/>
      <c r="I402" s="45"/>
      <c r="J402" s="45"/>
      <c r="K402" s="64"/>
      <c r="L402" s="40"/>
      <c r="M402" s="40"/>
    </row>
    <row r="403" spans="1:13" ht="15" customHeight="1">
      <c r="A403" s="50"/>
      <c r="B403" s="72"/>
      <c r="C403" s="7" t="s">
        <v>371</v>
      </c>
      <c r="D403" s="22">
        <f t="shared" si="21"/>
        <v>0</v>
      </c>
      <c r="E403" s="22">
        <f t="shared" si="21"/>
        <v>0</v>
      </c>
      <c r="F403" s="22">
        <f t="shared" si="21"/>
        <v>0</v>
      </c>
      <c r="G403" s="18"/>
      <c r="H403" s="45"/>
      <c r="I403" s="45"/>
      <c r="J403" s="45"/>
      <c r="K403" s="64"/>
      <c r="L403" s="40"/>
      <c r="M403" s="40"/>
    </row>
    <row r="404" spans="1:13" ht="15" customHeight="1">
      <c r="A404" s="50"/>
      <c r="B404" s="72"/>
      <c r="C404" s="7" t="s">
        <v>372</v>
      </c>
      <c r="D404" s="22">
        <f t="shared" si="21"/>
        <v>0</v>
      </c>
      <c r="E404" s="22">
        <f t="shared" si="21"/>
        <v>0</v>
      </c>
      <c r="F404" s="22">
        <f t="shared" si="21"/>
        <v>0</v>
      </c>
      <c r="G404" s="18"/>
      <c r="H404" s="45"/>
      <c r="I404" s="45"/>
      <c r="J404" s="45"/>
      <c r="K404" s="64"/>
      <c r="L404" s="40"/>
      <c r="M404" s="40"/>
    </row>
    <row r="405" spans="1:13" ht="40.5" customHeight="1">
      <c r="A405" s="51"/>
      <c r="B405" s="72"/>
      <c r="C405" s="7" t="s">
        <v>373</v>
      </c>
      <c r="D405" s="22">
        <f t="shared" si="21"/>
        <v>0</v>
      </c>
      <c r="E405" s="22">
        <f t="shared" si="21"/>
        <v>0</v>
      </c>
      <c r="F405" s="22">
        <f t="shared" si="21"/>
        <v>0</v>
      </c>
      <c r="G405" s="18"/>
      <c r="H405" s="46"/>
      <c r="I405" s="46"/>
      <c r="J405" s="46"/>
      <c r="K405" s="64"/>
      <c r="L405" s="40"/>
      <c r="M405" s="40"/>
    </row>
    <row r="406" spans="1:13" ht="26.25" customHeight="1">
      <c r="A406" s="49" t="s">
        <v>47</v>
      </c>
      <c r="B406" s="72" t="s">
        <v>48</v>
      </c>
      <c r="C406" s="13" t="s">
        <v>369</v>
      </c>
      <c r="D406" s="22">
        <f>SUM(D407:D410)</f>
        <v>4100</v>
      </c>
      <c r="E406" s="22">
        <f>SUM(E407:E410)</f>
        <v>0</v>
      </c>
      <c r="F406" s="22">
        <f>SUM(F407:F410)</f>
        <v>0</v>
      </c>
      <c r="G406" s="18">
        <f t="shared" si="22"/>
        <v>0</v>
      </c>
      <c r="H406" s="44" t="s">
        <v>334</v>
      </c>
      <c r="I406" s="41" t="s">
        <v>310</v>
      </c>
      <c r="J406" s="44" t="s">
        <v>132</v>
      </c>
      <c r="K406" s="64" t="s">
        <v>333</v>
      </c>
      <c r="L406" s="86" t="s">
        <v>311</v>
      </c>
      <c r="M406" s="39">
        <v>827</v>
      </c>
    </row>
    <row r="407" spans="1:13" ht="26.25" customHeight="1">
      <c r="A407" s="50"/>
      <c r="B407" s="72"/>
      <c r="C407" s="7" t="s">
        <v>370</v>
      </c>
      <c r="D407" s="22">
        <v>4100</v>
      </c>
      <c r="E407" s="22">
        <v>0</v>
      </c>
      <c r="F407" s="22">
        <v>0</v>
      </c>
      <c r="G407" s="18">
        <f t="shared" si="22"/>
        <v>0</v>
      </c>
      <c r="H407" s="45"/>
      <c r="I407" s="42"/>
      <c r="J407" s="45"/>
      <c r="K407" s="64"/>
      <c r="L407" s="156"/>
      <c r="M407" s="40"/>
    </row>
    <row r="408" spans="1:13" ht="26.25" customHeight="1">
      <c r="A408" s="50"/>
      <c r="B408" s="72"/>
      <c r="C408" s="7" t="s">
        <v>371</v>
      </c>
      <c r="D408" s="22">
        <v>0</v>
      </c>
      <c r="E408" s="22">
        <v>0</v>
      </c>
      <c r="F408" s="22">
        <v>0</v>
      </c>
      <c r="G408" s="18"/>
      <c r="H408" s="45"/>
      <c r="I408" s="42"/>
      <c r="J408" s="45"/>
      <c r="K408" s="64"/>
      <c r="L408" s="156"/>
      <c r="M408" s="40"/>
    </row>
    <row r="409" spans="1:13" ht="26.25" customHeight="1">
      <c r="A409" s="50"/>
      <c r="B409" s="72"/>
      <c r="C409" s="7" t="s">
        <v>372</v>
      </c>
      <c r="D409" s="22">
        <v>0</v>
      </c>
      <c r="E409" s="22">
        <v>0</v>
      </c>
      <c r="F409" s="22">
        <v>0</v>
      </c>
      <c r="G409" s="18"/>
      <c r="H409" s="45"/>
      <c r="I409" s="42"/>
      <c r="J409" s="45"/>
      <c r="K409" s="64"/>
      <c r="L409" s="156"/>
      <c r="M409" s="40"/>
    </row>
    <row r="410" spans="1:13" ht="26.25" customHeight="1">
      <c r="A410" s="51"/>
      <c r="B410" s="72"/>
      <c r="C410" s="7" t="s">
        <v>373</v>
      </c>
      <c r="D410" s="22">
        <v>0</v>
      </c>
      <c r="E410" s="22">
        <v>0</v>
      </c>
      <c r="F410" s="22">
        <v>0</v>
      </c>
      <c r="G410" s="18"/>
      <c r="H410" s="46"/>
      <c r="I410" s="43"/>
      <c r="J410" s="46"/>
      <c r="K410" s="64"/>
      <c r="L410" s="156"/>
      <c r="M410" s="40"/>
    </row>
    <row r="411" spans="1:13" ht="31.5" customHeight="1">
      <c r="A411" s="49" t="s">
        <v>243</v>
      </c>
      <c r="B411" s="72" t="s">
        <v>49</v>
      </c>
      <c r="C411" s="13" t="s">
        <v>369</v>
      </c>
      <c r="D411" s="22">
        <f>SUM(D412:D415)</f>
        <v>0</v>
      </c>
      <c r="E411" s="22">
        <f>SUM(E412:E415)</f>
        <v>0</v>
      </c>
      <c r="F411" s="22">
        <f>SUM(F412:F415)</f>
        <v>0</v>
      </c>
      <c r="G411" s="18"/>
      <c r="H411" s="44" t="s">
        <v>335</v>
      </c>
      <c r="I411" s="41" t="s">
        <v>312</v>
      </c>
      <c r="J411" s="44" t="s">
        <v>138</v>
      </c>
      <c r="K411" s="64" t="s">
        <v>89</v>
      </c>
      <c r="L411" s="39"/>
      <c r="M411" s="39">
        <v>827</v>
      </c>
    </row>
    <row r="412" spans="1:13" ht="31.5" customHeight="1">
      <c r="A412" s="50"/>
      <c r="B412" s="72"/>
      <c r="C412" s="7" t="s">
        <v>370</v>
      </c>
      <c r="D412" s="22">
        <v>0</v>
      </c>
      <c r="E412" s="22">
        <v>0</v>
      </c>
      <c r="F412" s="22">
        <v>0</v>
      </c>
      <c r="G412" s="18"/>
      <c r="H412" s="45"/>
      <c r="I412" s="42"/>
      <c r="J412" s="45"/>
      <c r="K412" s="64"/>
      <c r="L412" s="40"/>
      <c r="M412" s="40"/>
    </row>
    <row r="413" spans="1:13" ht="31.5" customHeight="1">
      <c r="A413" s="50"/>
      <c r="B413" s="72"/>
      <c r="C413" s="7" t="s">
        <v>371</v>
      </c>
      <c r="D413" s="22">
        <v>0</v>
      </c>
      <c r="E413" s="22">
        <v>0</v>
      </c>
      <c r="F413" s="22">
        <v>0</v>
      </c>
      <c r="G413" s="18"/>
      <c r="H413" s="45"/>
      <c r="I413" s="42"/>
      <c r="J413" s="45"/>
      <c r="K413" s="64"/>
      <c r="L413" s="40"/>
      <c r="M413" s="40"/>
    </row>
    <row r="414" spans="1:13" ht="31.5" customHeight="1">
      <c r="A414" s="50"/>
      <c r="B414" s="72"/>
      <c r="C414" s="7" t="s">
        <v>372</v>
      </c>
      <c r="D414" s="22">
        <v>0</v>
      </c>
      <c r="E414" s="22">
        <v>0</v>
      </c>
      <c r="F414" s="22">
        <v>0</v>
      </c>
      <c r="G414" s="18"/>
      <c r="H414" s="45"/>
      <c r="I414" s="42"/>
      <c r="J414" s="45"/>
      <c r="K414" s="64"/>
      <c r="L414" s="40"/>
      <c r="M414" s="40"/>
    </row>
    <row r="415" spans="1:13" ht="31.5" customHeight="1">
      <c r="A415" s="51"/>
      <c r="B415" s="72"/>
      <c r="C415" s="7" t="s">
        <v>373</v>
      </c>
      <c r="D415" s="22">
        <v>0</v>
      </c>
      <c r="E415" s="22">
        <v>0</v>
      </c>
      <c r="F415" s="22">
        <v>0</v>
      </c>
      <c r="G415" s="18"/>
      <c r="H415" s="46"/>
      <c r="I415" s="43"/>
      <c r="J415" s="46"/>
      <c r="K415" s="64"/>
      <c r="L415" s="40"/>
      <c r="M415" s="40"/>
    </row>
    <row r="416" spans="1:13" ht="26.25" customHeight="1">
      <c r="A416" s="49" t="s">
        <v>50</v>
      </c>
      <c r="B416" s="72" t="s">
        <v>52</v>
      </c>
      <c r="C416" s="13" t="s">
        <v>369</v>
      </c>
      <c r="D416" s="22">
        <f>SUM(D417:D420)</f>
        <v>0</v>
      </c>
      <c r="E416" s="22">
        <f>SUM(E417:E420)</f>
        <v>0</v>
      </c>
      <c r="F416" s="22">
        <f>SUM(F417:F420)</f>
        <v>0</v>
      </c>
      <c r="G416" s="18"/>
      <c r="H416" s="44" t="s">
        <v>313</v>
      </c>
      <c r="I416" s="91"/>
      <c r="J416" s="91"/>
      <c r="K416" s="64" t="s">
        <v>336</v>
      </c>
      <c r="L416" s="39"/>
      <c r="M416" s="39">
        <v>827</v>
      </c>
    </row>
    <row r="417" spans="1:13" ht="26.25" customHeight="1">
      <c r="A417" s="50"/>
      <c r="B417" s="72"/>
      <c r="C417" s="7" t="s">
        <v>370</v>
      </c>
      <c r="D417" s="28">
        <f t="shared" ref="D417:F420" si="23">D422+D427+D432+D437+D442+D447+D452+D457</f>
        <v>0</v>
      </c>
      <c r="E417" s="28">
        <f t="shared" si="23"/>
        <v>0</v>
      </c>
      <c r="F417" s="28">
        <f t="shared" si="23"/>
        <v>0</v>
      </c>
      <c r="G417" s="18"/>
      <c r="H417" s="45"/>
      <c r="I417" s="92"/>
      <c r="J417" s="92"/>
      <c r="K417" s="64"/>
      <c r="L417" s="40"/>
      <c r="M417" s="40"/>
    </row>
    <row r="418" spans="1:13" ht="26.25" customHeight="1">
      <c r="A418" s="50"/>
      <c r="B418" s="72"/>
      <c r="C418" s="7" t="s">
        <v>371</v>
      </c>
      <c r="D418" s="22">
        <f t="shared" si="23"/>
        <v>0</v>
      </c>
      <c r="E418" s="22">
        <f t="shared" si="23"/>
        <v>0</v>
      </c>
      <c r="F418" s="22">
        <f t="shared" si="23"/>
        <v>0</v>
      </c>
      <c r="G418" s="18"/>
      <c r="H418" s="45"/>
      <c r="I418" s="92"/>
      <c r="J418" s="92"/>
      <c r="K418" s="64"/>
      <c r="L418" s="40"/>
      <c r="M418" s="40"/>
    </row>
    <row r="419" spans="1:13" ht="26.25" customHeight="1">
      <c r="A419" s="50"/>
      <c r="B419" s="72"/>
      <c r="C419" s="7" t="s">
        <v>372</v>
      </c>
      <c r="D419" s="22">
        <f t="shared" si="23"/>
        <v>0</v>
      </c>
      <c r="E419" s="22">
        <f t="shared" si="23"/>
        <v>0</v>
      </c>
      <c r="F419" s="22">
        <f t="shared" si="23"/>
        <v>0</v>
      </c>
      <c r="G419" s="18"/>
      <c r="H419" s="45"/>
      <c r="I419" s="92"/>
      <c r="J419" s="92"/>
      <c r="K419" s="64"/>
      <c r="L419" s="40"/>
      <c r="M419" s="40"/>
    </row>
    <row r="420" spans="1:13" ht="26.25" customHeight="1">
      <c r="A420" s="51"/>
      <c r="B420" s="72"/>
      <c r="C420" s="7" t="s">
        <v>373</v>
      </c>
      <c r="D420" s="22">
        <f t="shared" si="23"/>
        <v>0</v>
      </c>
      <c r="E420" s="22">
        <f t="shared" si="23"/>
        <v>0</v>
      </c>
      <c r="F420" s="22">
        <f t="shared" si="23"/>
        <v>0</v>
      </c>
      <c r="G420" s="18"/>
      <c r="H420" s="46"/>
      <c r="I420" s="93"/>
      <c r="J420" s="93"/>
      <c r="K420" s="64"/>
      <c r="L420" s="40"/>
      <c r="M420" s="40"/>
    </row>
    <row r="421" spans="1:13" ht="51.75" customHeight="1">
      <c r="A421" s="49" t="s">
        <v>51</v>
      </c>
      <c r="B421" s="72" t="s">
        <v>53</v>
      </c>
      <c r="C421" s="13" t="s">
        <v>369</v>
      </c>
      <c r="D421" s="22">
        <f>SUM(D422:D425)</f>
        <v>0</v>
      </c>
      <c r="E421" s="22">
        <f>SUM(E422:E425)</f>
        <v>0</v>
      </c>
      <c r="F421" s="22">
        <f>SUM(F422:F425)</f>
        <v>0</v>
      </c>
      <c r="G421" s="18"/>
      <c r="H421" s="44" t="s">
        <v>337</v>
      </c>
      <c r="I421" s="41" t="s">
        <v>161</v>
      </c>
      <c r="J421" s="44" t="s">
        <v>133</v>
      </c>
      <c r="K421" s="64" t="s">
        <v>89</v>
      </c>
      <c r="L421" s="86" t="s">
        <v>299</v>
      </c>
      <c r="M421" s="39">
        <v>827</v>
      </c>
    </row>
    <row r="422" spans="1:13" ht="51.75" customHeight="1">
      <c r="A422" s="50"/>
      <c r="B422" s="72"/>
      <c r="C422" s="7" t="s">
        <v>370</v>
      </c>
      <c r="D422" s="22">
        <v>0</v>
      </c>
      <c r="E422" s="22">
        <v>0</v>
      </c>
      <c r="F422" s="22">
        <v>0</v>
      </c>
      <c r="G422" s="18"/>
      <c r="H422" s="45"/>
      <c r="I422" s="42"/>
      <c r="J422" s="45"/>
      <c r="K422" s="64"/>
      <c r="L422" s="156"/>
      <c r="M422" s="40"/>
    </row>
    <row r="423" spans="1:13" ht="51.75" customHeight="1">
      <c r="A423" s="50"/>
      <c r="B423" s="72"/>
      <c r="C423" s="7" t="s">
        <v>371</v>
      </c>
      <c r="D423" s="22">
        <v>0</v>
      </c>
      <c r="E423" s="22">
        <v>0</v>
      </c>
      <c r="F423" s="22">
        <v>0</v>
      </c>
      <c r="G423" s="18"/>
      <c r="H423" s="45"/>
      <c r="I423" s="42"/>
      <c r="J423" s="45"/>
      <c r="K423" s="64"/>
      <c r="L423" s="156"/>
      <c r="M423" s="40"/>
    </row>
    <row r="424" spans="1:13" ht="51.75" customHeight="1">
      <c r="A424" s="50"/>
      <c r="B424" s="72"/>
      <c r="C424" s="7" t="s">
        <v>372</v>
      </c>
      <c r="D424" s="22">
        <v>0</v>
      </c>
      <c r="E424" s="22">
        <v>0</v>
      </c>
      <c r="F424" s="22">
        <v>0</v>
      </c>
      <c r="G424" s="18"/>
      <c r="H424" s="45"/>
      <c r="I424" s="42"/>
      <c r="J424" s="45"/>
      <c r="K424" s="64"/>
      <c r="L424" s="156"/>
      <c r="M424" s="40"/>
    </row>
    <row r="425" spans="1:13" ht="51.75" customHeight="1">
      <c r="A425" s="51"/>
      <c r="B425" s="72"/>
      <c r="C425" s="7" t="s">
        <v>373</v>
      </c>
      <c r="D425" s="22">
        <v>0</v>
      </c>
      <c r="E425" s="22">
        <v>0</v>
      </c>
      <c r="F425" s="22">
        <v>0</v>
      </c>
      <c r="G425" s="18"/>
      <c r="H425" s="46"/>
      <c r="I425" s="43"/>
      <c r="J425" s="46"/>
      <c r="K425" s="64"/>
      <c r="L425" s="156"/>
      <c r="M425" s="40"/>
    </row>
    <row r="426" spans="1:13" ht="24.75" customHeight="1">
      <c r="A426" s="49" t="s">
        <v>61</v>
      </c>
      <c r="B426" s="72" t="s">
        <v>54</v>
      </c>
      <c r="C426" s="13" t="s">
        <v>369</v>
      </c>
      <c r="D426" s="22">
        <f>SUM(D427:D430)</f>
        <v>0</v>
      </c>
      <c r="E426" s="22">
        <f>SUM(E427:E430)</f>
        <v>0</v>
      </c>
      <c r="F426" s="22">
        <f>SUM(F427:F430)</f>
        <v>0</v>
      </c>
      <c r="G426" s="18"/>
      <c r="H426" s="44" t="s">
        <v>435</v>
      </c>
      <c r="I426" s="41" t="s">
        <v>162</v>
      </c>
      <c r="J426" s="44" t="s">
        <v>133</v>
      </c>
      <c r="K426" s="64" t="s">
        <v>89</v>
      </c>
      <c r="L426" s="86" t="s">
        <v>299</v>
      </c>
      <c r="M426" s="39">
        <v>827</v>
      </c>
    </row>
    <row r="427" spans="1:13" ht="24.75" customHeight="1">
      <c r="A427" s="50"/>
      <c r="B427" s="72"/>
      <c r="C427" s="7" t="s">
        <v>370</v>
      </c>
      <c r="D427" s="22">
        <v>0</v>
      </c>
      <c r="E427" s="22">
        <v>0</v>
      </c>
      <c r="F427" s="22">
        <v>0</v>
      </c>
      <c r="G427" s="18"/>
      <c r="H427" s="45"/>
      <c r="I427" s="42"/>
      <c r="J427" s="45"/>
      <c r="K427" s="64"/>
      <c r="L427" s="156"/>
      <c r="M427" s="40"/>
    </row>
    <row r="428" spans="1:13" ht="24.75" customHeight="1">
      <c r="A428" s="50"/>
      <c r="B428" s="72"/>
      <c r="C428" s="7" t="s">
        <v>371</v>
      </c>
      <c r="D428" s="22">
        <v>0</v>
      </c>
      <c r="E428" s="22">
        <v>0</v>
      </c>
      <c r="F428" s="22">
        <v>0</v>
      </c>
      <c r="G428" s="18"/>
      <c r="H428" s="45"/>
      <c r="I428" s="42"/>
      <c r="J428" s="45"/>
      <c r="K428" s="64"/>
      <c r="L428" s="156"/>
      <c r="M428" s="40"/>
    </row>
    <row r="429" spans="1:13" ht="24.75" customHeight="1">
      <c r="A429" s="50"/>
      <c r="B429" s="72"/>
      <c r="C429" s="7" t="s">
        <v>372</v>
      </c>
      <c r="D429" s="22">
        <v>0</v>
      </c>
      <c r="E429" s="22">
        <v>0</v>
      </c>
      <c r="F429" s="22">
        <v>0</v>
      </c>
      <c r="G429" s="18"/>
      <c r="H429" s="45"/>
      <c r="I429" s="42"/>
      <c r="J429" s="45"/>
      <c r="K429" s="64"/>
      <c r="L429" s="156"/>
      <c r="M429" s="40"/>
    </row>
    <row r="430" spans="1:13" ht="24.75" customHeight="1">
      <c r="A430" s="51"/>
      <c r="B430" s="72"/>
      <c r="C430" s="7" t="s">
        <v>373</v>
      </c>
      <c r="D430" s="22">
        <v>0</v>
      </c>
      <c r="E430" s="22">
        <v>0</v>
      </c>
      <c r="F430" s="22">
        <v>0</v>
      </c>
      <c r="G430" s="18"/>
      <c r="H430" s="46"/>
      <c r="I430" s="43"/>
      <c r="J430" s="46"/>
      <c r="K430" s="64"/>
      <c r="L430" s="156"/>
      <c r="M430" s="40"/>
    </row>
    <row r="431" spans="1:13" ht="20.100000000000001" customHeight="1">
      <c r="A431" s="49" t="s">
        <v>244</v>
      </c>
      <c r="B431" s="72" t="s">
        <v>55</v>
      </c>
      <c r="C431" s="13" t="s">
        <v>369</v>
      </c>
      <c r="D431" s="22">
        <f>SUM(D432:D435)</f>
        <v>0</v>
      </c>
      <c r="E431" s="22">
        <f>SUM(E432:E435)</f>
        <v>0</v>
      </c>
      <c r="F431" s="22">
        <f>SUM(F432:F435)</f>
        <v>0</v>
      </c>
      <c r="G431" s="18"/>
      <c r="H431" s="44" t="s">
        <v>314</v>
      </c>
      <c r="I431" s="44"/>
      <c r="J431" s="44" t="s">
        <v>132</v>
      </c>
      <c r="K431" s="64" t="s">
        <v>89</v>
      </c>
      <c r="L431" s="86" t="s">
        <v>163</v>
      </c>
      <c r="M431" s="39">
        <v>827</v>
      </c>
    </row>
    <row r="432" spans="1:13" ht="20.100000000000001" customHeight="1">
      <c r="A432" s="50"/>
      <c r="B432" s="72"/>
      <c r="C432" s="7" t="s">
        <v>370</v>
      </c>
      <c r="D432" s="22">
        <v>0</v>
      </c>
      <c r="E432" s="22">
        <v>0</v>
      </c>
      <c r="F432" s="22">
        <v>0</v>
      </c>
      <c r="G432" s="18"/>
      <c r="H432" s="45"/>
      <c r="I432" s="45"/>
      <c r="J432" s="45"/>
      <c r="K432" s="64"/>
      <c r="L432" s="156"/>
      <c r="M432" s="40"/>
    </row>
    <row r="433" spans="1:13" ht="20.100000000000001" customHeight="1">
      <c r="A433" s="50"/>
      <c r="B433" s="72"/>
      <c r="C433" s="7" t="s">
        <v>371</v>
      </c>
      <c r="D433" s="22">
        <v>0</v>
      </c>
      <c r="E433" s="22">
        <v>0</v>
      </c>
      <c r="F433" s="22">
        <v>0</v>
      </c>
      <c r="G433" s="18"/>
      <c r="H433" s="45"/>
      <c r="I433" s="45"/>
      <c r="J433" s="45"/>
      <c r="K433" s="64"/>
      <c r="L433" s="156"/>
      <c r="M433" s="40"/>
    </row>
    <row r="434" spans="1:13" ht="20.100000000000001" customHeight="1">
      <c r="A434" s="50"/>
      <c r="B434" s="72"/>
      <c r="C434" s="7" t="s">
        <v>372</v>
      </c>
      <c r="D434" s="22">
        <v>0</v>
      </c>
      <c r="E434" s="22">
        <v>0</v>
      </c>
      <c r="F434" s="22">
        <v>0</v>
      </c>
      <c r="G434" s="18"/>
      <c r="H434" s="45"/>
      <c r="I434" s="45"/>
      <c r="J434" s="45"/>
      <c r="K434" s="64"/>
      <c r="L434" s="156"/>
      <c r="M434" s="40"/>
    </row>
    <row r="435" spans="1:13" ht="20.100000000000001" customHeight="1">
      <c r="A435" s="51"/>
      <c r="B435" s="72"/>
      <c r="C435" s="7" t="s">
        <v>373</v>
      </c>
      <c r="D435" s="22">
        <v>0</v>
      </c>
      <c r="E435" s="22">
        <v>0</v>
      </c>
      <c r="F435" s="22">
        <v>0</v>
      </c>
      <c r="G435" s="18"/>
      <c r="H435" s="46"/>
      <c r="I435" s="46"/>
      <c r="J435" s="46"/>
      <c r="K435" s="64"/>
      <c r="L435" s="156"/>
      <c r="M435" s="40"/>
    </row>
    <row r="436" spans="1:13" ht="25.5" customHeight="1">
      <c r="A436" s="49" t="s">
        <v>245</v>
      </c>
      <c r="B436" s="72" t="s">
        <v>56</v>
      </c>
      <c r="C436" s="13" t="s">
        <v>369</v>
      </c>
      <c r="D436" s="22">
        <f>SUM(D437:D440)</f>
        <v>0</v>
      </c>
      <c r="E436" s="22">
        <f>SUM(E437:E440)</f>
        <v>0</v>
      </c>
      <c r="F436" s="22">
        <f>SUM(F437:F440)</f>
        <v>0</v>
      </c>
      <c r="G436" s="18"/>
      <c r="H436" s="44" t="s">
        <v>338</v>
      </c>
      <c r="I436" s="44"/>
      <c r="J436" s="44" t="s">
        <v>132</v>
      </c>
      <c r="K436" s="64" t="s">
        <v>89</v>
      </c>
      <c r="L436" s="86" t="s">
        <v>164</v>
      </c>
      <c r="M436" s="39">
        <v>827</v>
      </c>
    </row>
    <row r="437" spans="1:13" ht="25.5" customHeight="1">
      <c r="A437" s="50"/>
      <c r="B437" s="72"/>
      <c r="C437" s="7" t="s">
        <v>370</v>
      </c>
      <c r="D437" s="22">
        <v>0</v>
      </c>
      <c r="E437" s="22">
        <v>0</v>
      </c>
      <c r="F437" s="22">
        <v>0</v>
      </c>
      <c r="G437" s="18"/>
      <c r="H437" s="45"/>
      <c r="I437" s="45"/>
      <c r="J437" s="45"/>
      <c r="K437" s="64"/>
      <c r="L437" s="156"/>
      <c r="M437" s="40"/>
    </row>
    <row r="438" spans="1:13" ht="25.5" customHeight="1">
      <c r="A438" s="50"/>
      <c r="B438" s="72"/>
      <c r="C438" s="7" t="s">
        <v>371</v>
      </c>
      <c r="D438" s="22">
        <v>0</v>
      </c>
      <c r="E438" s="22">
        <v>0</v>
      </c>
      <c r="F438" s="22">
        <v>0</v>
      </c>
      <c r="G438" s="18"/>
      <c r="H438" s="45"/>
      <c r="I438" s="45"/>
      <c r="J438" s="45"/>
      <c r="K438" s="64"/>
      <c r="L438" s="156"/>
      <c r="M438" s="40"/>
    </row>
    <row r="439" spans="1:13" ht="25.5" customHeight="1">
      <c r="A439" s="50"/>
      <c r="B439" s="72"/>
      <c r="C439" s="7" t="s">
        <v>372</v>
      </c>
      <c r="D439" s="22">
        <v>0</v>
      </c>
      <c r="E439" s="22">
        <v>0</v>
      </c>
      <c r="F439" s="22">
        <v>0</v>
      </c>
      <c r="G439" s="18"/>
      <c r="H439" s="45"/>
      <c r="I439" s="45"/>
      <c r="J439" s="45"/>
      <c r="K439" s="64"/>
      <c r="L439" s="156"/>
      <c r="M439" s="40"/>
    </row>
    <row r="440" spans="1:13" ht="25.5" customHeight="1">
      <c r="A440" s="51"/>
      <c r="B440" s="72"/>
      <c r="C440" s="7" t="s">
        <v>373</v>
      </c>
      <c r="D440" s="22">
        <v>0</v>
      </c>
      <c r="E440" s="22">
        <v>0</v>
      </c>
      <c r="F440" s="22">
        <v>0</v>
      </c>
      <c r="G440" s="18"/>
      <c r="H440" s="46"/>
      <c r="I440" s="46"/>
      <c r="J440" s="46"/>
      <c r="K440" s="64"/>
      <c r="L440" s="156"/>
      <c r="M440" s="40"/>
    </row>
    <row r="441" spans="1:13" ht="40.5" customHeight="1">
      <c r="A441" s="49" t="s">
        <v>246</v>
      </c>
      <c r="B441" s="72" t="s">
        <v>57</v>
      </c>
      <c r="C441" s="13" t="s">
        <v>369</v>
      </c>
      <c r="D441" s="22">
        <f>SUM(D442:D445)</f>
        <v>0</v>
      </c>
      <c r="E441" s="22">
        <f>SUM(E442:E445)</f>
        <v>0</v>
      </c>
      <c r="F441" s="22">
        <f>SUM(F442:F445)</f>
        <v>0</v>
      </c>
      <c r="G441" s="18"/>
      <c r="H441" s="44" t="s">
        <v>339</v>
      </c>
      <c r="I441" s="76" t="s">
        <v>315</v>
      </c>
      <c r="J441" s="44" t="s">
        <v>138</v>
      </c>
      <c r="K441" s="64" t="s">
        <v>336</v>
      </c>
      <c r="L441" s="39"/>
      <c r="M441" s="39">
        <v>827</v>
      </c>
    </row>
    <row r="442" spans="1:13" ht="40.5" customHeight="1">
      <c r="A442" s="50"/>
      <c r="B442" s="72"/>
      <c r="C442" s="7" t="s">
        <v>370</v>
      </c>
      <c r="D442" s="22">
        <v>0</v>
      </c>
      <c r="E442" s="22">
        <v>0</v>
      </c>
      <c r="F442" s="22">
        <v>0</v>
      </c>
      <c r="G442" s="18"/>
      <c r="H442" s="45"/>
      <c r="I442" s="77"/>
      <c r="J442" s="45"/>
      <c r="K442" s="64"/>
      <c r="L442" s="40"/>
      <c r="M442" s="40"/>
    </row>
    <row r="443" spans="1:13" ht="40.5" customHeight="1">
      <c r="A443" s="50"/>
      <c r="B443" s="72"/>
      <c r="C443" s="7" t="s">
        <v>371</v>
      </c>
      <c r="D443" s="22">
        <v>0</v>
      </c>
      <c r="E443" s="22">
        <v>0</v>
      </c>
      <c r="F443" s="22">
        <v>0</v>
      </c>
      <c r="G443" s="18"/>
      <c r="H443" s="45"/>
      <c r="I443" s="77"/>
      <c r="J443" s="45"/>
      <c r="K443" s="64"/>
      <c r="L443" s="40"/>
      <c r="M443" s="40"/>
    </row>
    <row r="444" spans="1:13" ht="40.5" customHeight="1">
      <c r="A444" s="50"/>
      <c r="B444" s="72"/>
      <c r="C444" s="7" t="s">
        <v>372</v>
      </c>
      <c r="D444" s="22">
        <v>0</v>
      </c>
      <c r="E444" s="22">
        <v>0</v>
      </c>
      <c r="F444" s="22">
        <v>0</v>
      </c>
      <c r="G444" s="18"/>
      <c r="H444" s="45"/>
      <c r="I444" s="77"/>
      <c r="J444" s="45"/>
      <c r="K444" s="64"/>
      <c r="L444" s="40"/>
      <c r="M444" s="40"/>
    </row>
    <row r="445" spans="1:13" ht="40.5" customHeight="1">
      <c r="A445" s="51"/>
      <c r="B445" s="72"/>
      <c r="C445" s="7" t="s">
        <v>373</v>
      </c>
      <c r="D445" s="22">
        <v>0</v>
      </c>
      <c r="E445" s="22">
        <v>0</v>
      </c>
      <c r="F445" s="22">
        <v>0</v>
      </c>
      <c r="G445" s="18"/>
      <c r="H445" s="46"/>
      <c r="I445" s="78"/>
      <c r="J445" s="46"/>
      <c r="K445" s="64"/>
      <c r="L445" s="40"/>
      <c r="M445" s="40"/>
    </row>
    <row r="446" spans="1:13" ht="28.5" customHeight="1">
      <c r="A446" s="49" t="s">
        <v>247</v>
      </c>
      <c r="B446" s="72" t="s">
        <v>58</v>
      </c>
      <c r="C446" s="13" t="s">
        <v>369</v>
      </c>
      <c r="D446" s="22">
        <f>SUM(D447:D450)</f>
        <v>0</v>
      </c>
      <c r="E446" s="22">
        <f>SUM(E447:E450)</f>
        <v>0</v>
      </c>
      <c r="F446" s="22">
        <f>SUM(F447:F450)</f>
        <v>0</v>
      </c>
      <c r="G446" s="18"/>
      <c r="H446" s="44" t="s">
        <v>38</v>
      </c>
      <c r="I446" s="41" t="s">
        <v>316</v>
      </c>
      <c r="J446" s="44" t="s">
        <v>133</v>
      </c>
      <c r="K446" s="64" t="s">
        <v>89</v>
      </c>
      <c r="L446" s="86" t="s">
        <v>317</v>
      </c>
      <c r="M446" s="39">
        <v>827</v>
      </c>
    </row>
    <row r="447" spans="1:13" ht="28.5" customHeight="1">
      <c r="A447" s="50"/>
      <c r="B447" s="72"/>
      <c r="C447" s="7" t="s">
        <v>370</v>
      </c>
      <c r="D447" s="22">
        <v>0</v>
      </c>
      <c r="E447" s="22">
        <v>0</v>
      </c>
      <c r="F447" s="22">
        <v>0</v>
      </c>
      <c r="G447" s="18"/>
      <c r="H447" s="45"/>
      <c r="I447" s="42"/>
      <c r="J447" s="45"/>
      <c r="K447" s="64"/>
      <c r="L447" s="156"/>
      <c r="M447" s="40"/>
    </row>
    <row r="448" spans="1:13" ht="28.5" customHeight="1">
      <c r="A448" s="50"/>
      <c r="B448" s="72"/>
      <c r="C448" s="7" t="s">
        <v>371</v>
      </c>
      <c r="D448" s="22">
        <v>0</v>
      </c>
      <c r="E448" s="22">
        <v>0</v>
      </c>
      <c r="F448" s="22">
        <v>0</v>
      </c>
      <c r="G448" s="18"/>
      <c r="H448" s="45"/>
      <c r="I448" s="42"/>
      <c r="J448" s="45"/>
      <c r="K448" s="64"/>
      <c r="L448" s="156"/>
      <c r="M448" s="40"/>
    </row>
    <row r="449" spans="1:13" ht="28.5" customHeight="1">
      <c r="A449" s="50"/>
      <c r="B449" s="72"/>
      <c r="C449" s="7" t="s">
        <v>372</v>
      </c>
      <c r="D449" s="22">
        <v>0</v>
      </c>
      <c r="E449" s="22">
        <v>0</v>
      </c>
      <c r="F449" s="22">
        <v>0</v>
      </c>
      <c r="G449" s="18"/>
      <c r="H449" s="45"/>
      <c r="I449" s="42"/>
      <c r="J449" s="45"/>
      <c r="K449" s="64"/>
      <c r="L449" s="156"/>
      <c r="M449" s="40"/>
    </row>
    <row r="450" spans="1:13" ht="28.5" customHeight="1">
      <c r="A450" s="51"/>
      <c r="B450" s="72"/>
      <c r="C450" s="7" t="s">
        <v>373</v>
      </c>
      <c r="D450" s="22">
        <v>0</v>
      </c>
      <c r="E450" s="22">
        <v>0</v>
      </c>
      <c r="F450" s="22">
        <v>0</v>
      </c>
      <c r="G450" s="18"/>
      <c r="H450" s="46"/>
      <c r="I450" s="43"/>
      <c r="J450" s="46"/>
      <c r="K450" s="64"/>
      <c r="L450" s="156"/>
      <c r="M450" s="40"/>
    </row>
    <row r="451" spans="1:13" ht="20.25" customHeight="1">
      <c r="A451" s="49" t="s">
        <v>248</v>
      </c>
      <c r="B451" s="72" t="s">
        <v>59</v>
      </c>
      <c r="C451" s="13" t="s">
        <v>369</v>
      </c>
      <c r="D451" s="22">
        <f>SUM(D452:D455)</f>
        <v>0</v>
      </c>
      <c r="E451" s="22">
        <f>SUM(E452:E455)</f>
        <v>0</v>
      </c>
      <c r="F451" s="22">
        <f>SUM(F452:F455)</f>
        <v>0</v>
      </c>
      <c r="G451" s="18"/>
      <c r="H451" s="44" t="s">
        <v>436</v>
      </c>
      <c r="I451" s="82" t="s">
        <v>318</v>
      </c>
      <c r="J451" s="44" t="s">
        <v>133</v>
      </c>
      <c r="K451" s="64" t="s">
        <v>336</v>
      </c>
      <c r="L451" s="86" t="s">
        <v>317</v>
      </c>
      <c r="M451" s="39">
        <v>827</v>
      </c>
    </row>
    <row r="452" spans="1:13" ht="20.25" customHeight="1">
      <c r="A452" s="50"/>
      <c r="B452" s="72"/>
      <c r="C452" s="7" t="s">
        <v>370</v>
      </c>
      <c r="D452" s="22">
        <v>0</v>
      </c>
      <c r="E452" s="22">
        <v>0</v>
      </c>
      <c r="F452" s="22">
        <v>0</v>
      </c>
      <c r="G452" s="18"/>
      <c r="H452" s="45"/>
      <c r="I452" s="83"/>
      <c r="J452" s="45"/>
      <c r="K452" s="64"/>
      <c r="L452" s="156"/>
      <c r="M452" s="40"/>
    </row>
    <row r="453" spans="1:13" ht="20.25" customHeight="1">
      <c r="A453" s="50"/>
      <c r="B453" s="72"/>
      <c r="C453" s="7" t="s">
        <v>371</v>
      </c>
      <c r="D453" s="22">
        <v>0</v>
      </c>
      <c r="E453" s="22">
        <v>0</v>
      </c>
      <c r="F453" s="22">
        <v>0</v>
      </c>
      <c r="G453" s="18"/>
      <c r="H453" s="45"/>
      <c r="I453" s="83"/>
      <c r="J453" s="45"/>
      <c r="K453" s="64"/>
      <c r="L453" s="156"/>
      <c r="M453" s="40"/>
    </row>
    <row r="454" spans="1:13" ht="20.25" customHeight="1">
      <c r="A454" s="50"/>
      <c r="B454" s="72"/>
      <c r="C454" s="7" t="s">
        <v>372</v>
      </c>
      <c r="D454" s="22">
        <v>0</v>
      </c>
      <c r="E454" s="22">
        <v>0</v>
      </c>
      <c r="F454" s="22">
        <v>0</v>
      </c>
      <c r="G454" s="18"/>
      <c r="H454" s="45"/>
      <c r="I454" s="83"/>
      <c r="J454" s="45"/>
      <c r="K454" s="64"/>
      <c r="L454" s="156"/>
      <c r="M454" s="40"/>
    </row>
    <row r="455" spans="1:13" ht="20.25" customHeight="1">
      <c r="A455" s="51"/>
      <c r="B455" s="72"/>
      <c r="C455" s="7" t="s">
        <v>373</v>
      </c>
      <c r="D455" s="22">
        <v>0</v>
      </c>
      <c r="E455" s="22">
        <v>0</v>
      </c>
      <c r="F455" s="22">
        <v>0</v>
      </c>
      <c r="G455" s="18"/>
      <c r="H455" s="46"/>
      <c r="I455" s="84"/>
      <c r="J455" s="46"/>
      <c r="K455" s="64"/>
      <c r="L455" s="156"/>
      <c r="M455" s="40"/>
    </row>
    <row r="456" spans="1:13" ht="33" customHeight="1">
      <c r="A456" s="49" t="s">
        <v>249</v>
      </c>
      <c r="B456" s="72" t="s">
        <v>60</v>
      </c>
      <c r="C456" s="13" t="s">
        <v>369</v>
      </c>
      <c r="D456" s="22">
        <f>SUM(D457:D460)</f>
        <v>0</v>
      </c>
      <c r="E456" s="22">
        <f>SUM(E457:E460)</f>
        <v>0</v>
      </c>
      <c r="F456" s="22">
        <f>SUM(F457:F460)</f>
        <v>0</v>
      </c>
      <c r="G456" s="18"/>
      <c r="H456" s="44" t="s">
        <v>340</v>
      </c>
      <c r="I456" s="41" t="s">
        <v>165</v>
      </c>
      <c r="J456" s="44" t="s">
        <v>138</v>
      </c>
      <c r="K456" s="64" t="s">
        <v>341</v>
      </c>
      <c r="L456" s="39"/>
      <c r="M456" s="39">
        <v>827</v>
      </c>
    </row>
    <row r="457" spans="1:13" ht="33" customHeight="1">
      <c r="A457" s="50"/>
      <c r="B457" s="72"/>
      <c r="C457" s="7" t="s">
        <v>370</v>
      </c>
      <c r="D457" s="22">
        <v>0</v>
      </c>
      <c r="E457" s="22">
        <v>0</v>
      </c>
      <c r="F457" s="22">
        <v>0</v>
      </c>
      <c r="G457" s="18"/>
      <c r="H457" s="45"/>
      <c r="I457" s="42"/>
      <c r="J457" s="45"/>
      <c r="K457" s="64"/>
      <c r="L457" s="40"/>
      <c r="M457" s="40"/>
    </row>
    <row r="458" spans="1:13" ht="33" customHeight="1">
      <c r="A458" s="50"/>
      <c r="B458" s="72"/>
      <c r="C458" s="7" t="s">
        <v>371</v>
      </c>
      <c r="D458" s="22">
        <v>0</v>
      </c>
      <c r="E458" s="22">
        <v>0</v>
      </c>
      <c r="F458" s="22">
        <v>0</v>
      </c>
      <c r="G458" s="18"/>
      <c r="H458" s="45"/>
      <c r="I458" s="42"/>
      <c r="J458" s="45"/>
      <c r="K458" s="64"/>
      <c r="L458" s="40"/>
      <c r="M458" s="40"/>
    </row>
    <row r="459" spans="1:13" ht="33" customHeight="1">
      <c r="A459" s="50"/>
      <c r="B459" s="72"/>
      <c r="C459" s="7" t="s">
        <v>372</v>
      </c>
      <c r="D459" s="22">
        <v>0</v>
      </c>
      <c r="E459" s="22">
        <v>0</v>
      </c>
      <c r="F459" s="22">
        <v>0</v>
      </c>
      <c r="G459" s="18"/>
      <c r="H459" s="45"/>
      <c r="I459" s="42"/>
      <c r="J459" s="45"/>
      <c r="K459" s="64"/>
      <c r="L459" s="40"/>
      <c r="M459" s="40"/>
    </row>
    <row r="460" spans="1:13" ht="33" customHeight="1">
      <c r="A460" s="51"/>
      <c r="B460" s="72"/>
      <c r="C460" s="7" t="s">
        <v>373</v>
      </c>
      <c r="D460" s="22">
        <v>0</v>
      </c>
      <c r="E460" s="22">
        <v>0</v>
      </c>
      <c r="F460" s="22">
        <v>0</v>
      </c>
      <c r="G460" s="18"/>
      <c r="H460" s="46"/>
      <c r="I460" s="43"/>
      <c r="J460" s="46"/>
      <c r="K460" s="64"/>
      <c r="L460" s="40"/>
      <c r="M460" s="40"/>
    </row>
    <row r="461" spans="1:13" ht="23.1" customHeight="1">
      <c r="A461" s="49" t="s">
        <v>69</v>
      </c>
      <c r="B461" s="73" t="s">
        <v>62</v>
      </c>
      <c r="C461" s="13" t="s">
        <v>369</v>
      </c>
      <c r="D461" s="22">
        <f>SUM(D462:D465)</f>
        <v>0</v>
      </c>
      <c r="E461" s="22">
        <f>SUM(E462:E465)</f>
        <v>0</v>
      </c>
      <c r="F461" s="22">
        <f>SUM(F462:F465)</f>
        <v>0</v>
      </c>
      <c r="G461" s="18"/>
      <c r="H461" s="44" t="s">
        <v>319</v>
      </c>
      <c r="I461" s="79"/>
      <c r="J461" s="79"/>
      <c r="K461" s="97" t="s">
        <v>336</v>
      </c>
      <c r="L461" s="39"/>
      <c r="M461" s="39">
        <v>827</v>
      </c>
    </row>
    <row r="462" spans="1:13" ht="23.1" customHeight="1">
      <c r="A462" s="50"/>
      <c r="B462" s="74"/>
      <c r="C462" s="7" t="s">
        <v>370</v>
      </c>
      <c r="D462" s="28">
        <f t="shared" ref="D462:F465" si="24">D467+D472+D477+D482+D487+D492</f>
        <v>0</v>
      </c>
      <c r="E462" s="28">
        <f t="shared" si="24"/>
        <v>0</v>
      </c>
      <c r="F462" s="28">
        <f t="shared" si="24"/>
        <v>0</v>
      </c>
      <c r="G462" s="18"/>
      <c r="H462" s="45"/>
      <c r="I462" s="80"/>
      <c r="J462" s="80"/>
      <c r="K462" s="98"/>
      <c r="L462" s="40"/>
      <c r="M462" s="40"/>
    </row>
    <row r="463" spans="1:13" ht="23.1" customHeight="1">
      <c r="A463" s="50"/>
      <c r="B463" s="74"/>
      <c r="C463" s="7" t="s">
        <v>371</v>
      </c>
      <c r="D463" s="22">
        <f t="shared" si="24"/>
        <v>0</v>
      </c>
      <c r="E463" s="22">
        <f t="shared" si="24"/>
        <v>0</v>
      </c>
      <c r="F463" s="22">
        <f t="shared" si="24"/>
        <v>0</v>
      </c>
      <c r="G463" s="18"/>
      <c r="H463" s="45"/>
      <c r="I463" s="80"/>
      <c r="J463" s="80"/>
      <c r="K463" s="98"/>
      <c r="L463" s="40"/>
      <c r="M463" s="40"/>
    </row>
    <row r="464" spans="1:13" ht="23.1" customHeight="1">
      <c r="A464" s="50"/>
      <c r="B464" s="74"/>
      <c r="C464" s="7" t="s">
        <v>372</v>
      </c>
      <c r="D464" s="22">
        <f t="shared" si="24"/>
        <v>0</v>
      </c>
      <c r="E464" s="22">
        <f t="shared" si="24"/>
        <v>0</v>
      </c>
      <c r="F464" s="22">
        <f t="shared" si="24"/>
        <v>0</v>
      </c>
      <c r="G464" s="18"/>
      <c r="H464" s="45"/>
      <c r="I464" s="80"/>
      <c r="J464" s="80"/>
      <c r="K464" s="98"/>
      <c r="L464" s="40"/>
      <c r="M464" s="40"/>
    </row>
    <row r="465" spans="1:13" ht="23.1" customHeight="1">
      <c r="A465" s="51"/>
      <c r="B465" s="75"/>
      <c r="C465" s="7" t="s">
        <v>373</v>
      </c>
      <c r="D465" s="22">
        <f t="shared" si="24"/>
        <v>0</v>
      </c>
      <c r="E465" s="22">
        <f t="shared" si="24"/>
        <v>0</v>
      </c>
      <c r="F465" s="22">
        <f t="shared" si="24"/>
        <v>0</v>
      </c>
      <c r="G465" s="18"/>
      <c r="H465" s="46"/>
      <c r="I465" s="81"/>
      <c r="J465" s="81"/>
      <c r="K465" s="99"/>
      <c r="L465" s="40"/>
      <c r="M465" s="40"/>
    </row>
    <row r="466" spans="1:13" ht="18.75" customHeight="1">
      <c r="A466" s="49" t="s">
        <v>70</v>
      </c>
      <c r="B466" s="72" t="s">
        <v>63</v>
      </c>
      <c r="C466" s="13" t="s">
        <v>369</v>
      </c>
      <c r="D466" s="22">
        <v>0</v>
      </c>
      <c r="E466" s="22">
        <v>0</v>
      </c>
      <c r="F466" s="22">
        <v>0</v>
      </c>
      <c r="G466" s="18"/>
      <c r="H466" s="44" t="s">
        <v>342</v>
      </c>
      <c r="I466" s="41" t="s">
        <v>166</v>
      </c>
      <c r="J466" s="44" t="s">
        <v>133</v>
      </c>
      <c r="K466" s="64" t="s">
        <v>89</v>
      </c>
      <c r="L466" s="86" t="s">
        <v>317</v>
      </c>
      <c r="M466" s="39">
        <v>827</v>
      </c>
    </row>
    <row r="467" spans="1:13" ht="18.75" customHeight="1">
      <c r="A467" s="50"/>
      <c r="B467" s="72"/>
      <c r="C467" s="7" t="s">
        <v>370</v>
      </c>
      <c r="D467" s="22">
        <v>0</v>
      </c>
      <c r="E467" s="22">
        <v>0</v>
      </c>
      <c r="F467" s="22">
        <v>0</v>
      </c>
      <c r="G467" s="18"/>
      <c r="H467" s="45"/>
      <c r="I467" s="42"/>
      <c r="J467" s="45"/>
      <c r="K467" s="64"/>
      <c r="L467" s="156"/>
      <c r="M467" s="40"/>
    </row>
    <row r="468" spans="1:13" ht="18.75" customHeight="1">
      <c r="A468" s="50"/>
      <c r="B468" s="72"/>
      <c r="C468" s="7" t="s">
        <v>371</v>
      </c>
      <c r="D468" s="22">
        <v>0</v>
      </c>
      <c r="E468" s="22">
        <v>0</v>
      </c>
      <c r="F468" s="22">
        <v>0</v>
      </c>
      <c r="G468" s="18"/>
      <c r="H468" s="45"/>
      <c r="I468" s="42"/>
      <c r="J468" s="45"/>
      <c r="K468" s="64"/>
      <c r="L468" s="156"/>
      <c r="M468" s="40"/>
    </row>
    <row r="469" spans="1:13" ht="18.75" customHeight="1">
      <c r="A469" s="50"/>
      <c r="B469" s="72"/>
      <c r="C469" s="7" t="s">
        <v>372</v>
      </c>
      <c r="D469" s="22">
        <v>0</v>
      </c>
      <c r="E469" s="22">
        <v>0</v>
      </c>
      <c r="F469" s="22">
        <v>0</v>
      </c>
      <c r="G469" s="18"/>
      <c r="H469" s="45"/>
      <c r="I469" s="42"/>
      <c r="J469" s="45"/>
      <c r="K469" s="64"/>
      <c r="L469" s="156"/>
      <c r="M469" s="40"/>
    </row>
    <row r="470" spans="1:13" ht="18.75" customHeight="1">
      <c r="A470" s="51"/>
      <c r="B470" s="72"/>
      <c r="C470" s="7" t="s">
        <v>373</v>
      </c>
      <c r="D470" s="22">
        <v>0</v>
      </c>
      <c r="E470" s="22">
        <v>0</v>
      </c>
      <c r="F470" s="22">
        <v>0</v>
      </c>
      <c r="G470" s="18"/>
      <c r="H470" s="46"/>
      <c r="I470" s="43"/>
      <c r="J470" s="46"/>
      <c r="K470" s="64"/>
      <c r="L470" s="156"/>
      <c r="M470" s="40"/>
    </row>
    <row r="471" spans="1:13" ht="48" customHeight="1">
      <c r="A471" s="49" t="s">
        <v>76</v>
      </c>
      <c r="B471" s="72" t="s">
        <v>64</v>
      </c>
      <c r="C471" s="13" t="s">
        <v>369</v>
      </c>
      <c r="D471" s="22">
        <f>SUM(D472:D475)</f>
        <v>0</v>
      </c>
      <c r="E471" s="22">
        <f>SUM(E472:E475)</f>
        <v>0</v>
      </c>
      <c r="F471" s="22">
        <f>SUM(F472:F475)</f>
        <v>0</v>
      </c>
      <c r="G471" s="18"/>
      <c r="H471" s="44" t="s">
        <v>103</v>
      </c>
      <c r="I471" s="41" t="s">
        <v>167</v>
      </c>
      <c r="J471" s="44" t="s">
        <v>133</v>
      </c>
      <c r="K471" s="64" t="s">
        <v>89</v>
      </c>
      <c r="L471" s="86" t="s">
        <v>317</v>
      </c>
      <c r="M471" s="39">
        <v>827</v>
      </c>
    </row>
    <row r="472" spans="1:13" ht="48" customHeight="1">
      <c r="A472" s="50"/>
      <c r="B472" s="72"/>
      <c r="C472" s="7" t="s">
        <v>370</v>
      </c>
      <c r="D472" s="22">
        <v>0</v>
      </c>
      <c r="E472" s="22">
        <v>0</v>
      </c>
      <c r="F472" s="22">
        <v>0</v>
      </c>
      <c r="G472" s="18"/>
      <c r="H472" s="45"/>
      <c r="I472" s="42"/>
      <c r="J472" s="45"/>
      <c r="K472" s="64"/>
      <c r="L472" s="156"/>
      <c r="M472" s="40"/>
    </row>
    <row r="473" spans="1:13" ht="48" customHeight="1">
      <c r="A473" s="50"/>
      <c r="B473" s="72"/>
      <c r="C473" s="7" t="s">
        <v>371</v>
      </c>
      <c r="D473" s="22">
        <v>0</v>
      </c>
      <c r="E473" s="22">
        <v>0</v>
      </c>
      <c r="F473" s="22">
        <v>0</v>
      </c>
      <c r="G473" s="18"/>
      <c r="H473" s="45"/>
      <c r="I473" s="42"/>
      <c r="J473" s="45"/>
      <c r="K473" s="64"/>
      <c r="L473" s="156"/>
      <c r="M473" s="40"/>
    </row>
    <row r="474" spans="1:13" ht="48" customHeight="1">
      <c r="A474" s="50"/>
      <c r="B474" s="72"/>
      <c r="C474" s="7" t="s">
        <v>372</v>
      </c>
      <c r="D474" s="22">
        <v>0</v>
      </c>
      <c r="E474" s="22">
        <v>0</v>
      </c>
      <c r="F474" s="22">
        <v>0</v>
      </c>
      <c r="G474" s="18"/>
      <c r="H474" s="45"/>
      <c r="I474" s="42"/>
      <c r="J474" s="45"/>
      <c r="K474" s="64"/>
      <c r="L474" s="156"/>
      <c r="M474" s="40"/>
    </row>
    <row r="475" spans="1:13" ht="48" customHeight="1">
      <c r="A475" s="51"/>
      <c r="B475" s="72"/>
      <c r="C475" s="7" t="s">
        <v>373</v>
      </c>
      <c r="D475" s="22">
        <v>0</v>
      </c>
      <c r="E475" s="22">
        <v>0</v>
      </c>
      <c r="F475" s="22">
        <v>0</v>
      </c>
      <c r="G475" s="18"/>
      <c r="H475" s="46"/>
      <c r="I475" s="43"/>
      <c r="J475" s="46"/>
      <c r="K475" s="64"/>
      <c r="L475" s="156"/>
      <c r="M475" s="40"/>
    </row>
    <row r="476" spans="1:13" ht="35.25" customHeight="1">
      <c r="A476" s="49" t="s">
        <v>250</v>
      </c>
      <c r="B476" s="72" t="s">
        <v>65</v>
      </c>
      <c r="C476" s="13" t="s">
        <v>369</v>
      </c>
      <c r="D476" s="22">
        <f>SUM(D477:D480)</f>
        <v>0</v>
      </c>
      <c r="E476" s="22">
        <f>SUM(E477:E480)</f>
        <v>0</v>
      </c>
      <c r="F476" s="22">
        <f>SUM(F477:F480)</f>
        <v>0</v>
      </c>
      <c r="G476" s="18"/>
      <c r="H476" s="44" t="s">
        <v>343</v>
      </c>
      <c r="I476" s="41" t="s">
        <v>320</v>
      </c>
      <c r="J476" s="44" t="s">
        <v>133</v>
      </c>
      <c r="K476" s="64" t="s">
        <v>336</v>
      </c>
      <c r="L476" s="86" t="s">
        <v>317</v>
      </c>
      <c r="M476" s="39">
        <v>827</v>
      </c>
    </row>
    <row r="477" spans="1:13" ht="35.25" customHeight="1">
      <c r="A477" s="50"/>
      <c r="B477" s="72"/>
      <c r="C477" s="7" t="s">
        <v>370</v>
      </c>
      <c r="D477" s="22">
        <v>0</v>
      </c>
      <c r="E477" s="22">
        <v>0</v>
      </c>
      <c r="F477" s="22">
        <v>0</v>
      </c>
      <c r="G477" s="18"/>
      <c r="H477" s="45"/>
      <c r="I477" s="42"/>
      <c r="J477" s="45"/>
      <c r="K477" s="64"/>
      <c r="L477" s="156"/>
      <c r="M477" s="40"/>
    </row>
    <row r="478" spans="1:13" ht="35.25" customHeight="1">
      <c r="A478" s="50"/>
      <c r="B478" s="72"/>
      <c r="C478" s="7" t="s">
        <v>371</v>
      </c>
      <c r="D478" s="22">
        <v>0</v>
      </c>
      <c r="E478" s="22">
        <v>0</v>
      </c>
      <c r="F478" s="22">
        <v>0</v>
      </c>
      <c r="G478" s="18"/>
      <c r="H478" s="45"/>
      <c r="I478" s="42"/>
      <c r="J478" s="45"/>
      <c r="K478" s="64"/>
      <c r="L478" s="156"/>
      <c r="M478" s="40"/>
    </row>
    <row r="479" spans="1:13" ht="35.25" customHeight="1">
      <c r="A479" s="50"/>
      <c r="B479" s="72"/>
      <c r="C479" s="7" t="s">
        <v>372</v>
      </c>
      <c r="D479" s="22">
        <v>0</v>
      </c>
      <c r="E479" s="22">
        <v>0</v>
      </c>
      <c r="F479" s="22">
        <v>0</v>
      </c>
      <c r="G479" s="18"/>
      <c r="H479" s="45"/>
      <c r="I479" s="42"/>
      <c r="J479" s="45"/>
      <c r="K479" s="64"/>
      <c r="L479" s="156"/>
      <c r="M479" s="40"/>
    </row>
    <row r="480" spans="1:13" ht="35.25" customHeight="1">
      <c r="A480" s="51"/>
      <c r="B480" s="72"/>
      <c r="C480" s="7" t="s">
        <v>373</v>
      </c>
      <c r="D480" s="22">
        <v>0</v>
      </c>
      <c r="E480" s="22">
        <v>0</v>
      </c>
      <c r="F480" s="22">
        <v>0</v>
      </c>
      <c r="G480" s="18"/>
      <c r="H480" s="46"/>
      <c r="I480" s="43"/>
      <c r="J480" s="46"/>
      <c r="K480" s="64"/>
      <c r="L480" s="156"/>
      <c r="M480" s="40"/>
    </row>
    <row r="481" spans="1:13" ht="24.75" customHeight="1">
      <c r="A481" s="49" t="s">
        <v>251</v>
      </c>
      <c r="B481" s="72" t="s">
        <v>66</v>
      </c>
      <c r="C481" s="13" t="s">
        <v>369</v>
      </c>
      <c r="D481" s="22">
        <f>SUM(D482:D485)</f>
        <v>0</v>
      </c>
      <c r="E481" s="22">
        <f>SUM(E482:E485)</f>
        <v>0</v>
      </c>
      <c r="F481" s="22">
        <f>SUM(F482:F485)</f>
        <v>0</v>
      </c>
      <c r="G481" s="18"/>
      <c r="H481" s="44" t="s">
        <v>345</v>
      </c>
      <c r="I481" s="41" t="s">
        <v>321</v>
      </c>
      <c r="J481" s="44" t="s">
        <v>138</v>
      </c>
      <c r="K481" s="64" t="s">
        <v>89</v>
      </c>
      <c r="L481" s="39"/>
      <c r="M481" s="39">
        <v>827</v>
      </c>
    </row>
    <row r="482" spans="1:13" ht="24.75" customHeight="1">
      <c r="A482" s="50"/>
      <c r="B482" s="72"/>
      <c r="C482" s="7" t="s">
        <v>370</v>
      </c>
      <c r="D482" s="22">
        <v>0</v>
      </c>
      <c r="E482" s="22">
        <v>0</v>
      </c>
      <c r="F482" s="22">
        <v>0</v>
      </c>
      <c r="G482" s="18"/>
      <c r="H482" s="45"/>
      <c r="I482" s="42"/>
      <c r="J482" s="45"/>
      <c r="K482" s="64"/>
      <c r="L482" s="40"/>
      <c r="M482" s="40"/>
    </row>
    <row r="483" spans="1:13" ht="24.75" customHeight="1">
      <c r="A483" s="50"/>
      <c r="B483" s="72"/>
      <c r="C483" s="7" t="s">
        <v>371</v>
      </c>
      <c r="D483" s="22">
        <v>0</v>
      </c>
      <c r="E483" s="22">
        <v>0</v>
      </c>
      <c r="F483" s="22">
        <v>0</v>
      </c>
      <c r="G483" s="18"/>
      <c r="H483" s="45"/>
      <c r="I483" s="42"/>
      <c r="J483" s="45"/>
      <c r="K483" s="64"/>
      <c r="L483" s="40"/>
      <c r="M483" s="40"/>
    </row>
    <row r="484" spans="1:13" ht="24.75" customHeight="1">
      <c r="A484" s="50"/>
      <c r="B484" s="72"/>
      <c r="C484" s="7" t="s">
        <v>372</v>
      </c>
      <c r="D484" s="22">
        <v>0</v>
      </c>
      <c r="E484" s="22">
        <v>0</v>
      </c>
      <c r="F484" s="22">
        <v>0</v>
      </c>
      <c r="G484" s="18"/>
      <c r="H484" s="45"/>
      <c r="I484" s="42"/>
      <c r="J484" s="45"/>
      <c r="K484" s="64"/>
      <c r="L484" s="40"/>
      <c r="M484" s="40"/>
    </row>
    <row r="485" spans="1:13" ht="24.75" customHeight="1">
      <c r="A485" s="51"/>
      <c r="B485" s="72"/>
      <c r="C485" s="7" t="s">
        <v>373</v>
      </c>
      <c r="D485" s="22">
        <v>0</v>
      </c>
      <c r="E485" s="22">
        <v>0</v>
      </c>
      <c r="F485" s="22">
        <v>0</v>
      </c>
      <c r="G485" s="18"/>
      <c r="H485" s="46"/>
      <c r="I485" s="43"/>
      <c r="J485" s="46"/>
      <c r="K485" s="64"/>
      <c r="L485" s="40"/>
      <c r="M485" s="40"/>
    </row>
    <row r="486" spans="1:13" ht="29.25" customHeight="1">
      <c r="A486" s="49" t="s">
        <v>252</v>
      </c>
      <c r="B486" s="72" t="s">
        <v>67</v>
      </c>
      <c r="C486" s="13" t="s">
        <v>369</v>
      </c>
      <c r="D486" s="22">
        <f>SUM(D487:D490)</f>
        <v>0</v>
      </c>
      <c r="E486" s="22">
        <f>SUM(E487:E490)</f>
        <v>0</v>
      </c>
      <c r="F486" s="22">
        <f>SUM(F487:F490)</f>
        <v>0</v>
      </c>
      <c r="G486" s="18"/>
      <c r="H486" s="44" t="s">
        <v>346</v>
      </c>
      <c r="I486" s="41" t="s">
        <v>168</v>
      </c>
      <c r="J486" s="44" t="s">
        <v>133</v>
      </c>
      <c r="K486" s="64" t="s">
        <v>89</v>
      </c>
      <c r="L486" s="86" t="s">
        <v>317</v>
      </c>
      <c r="M486" s="39">
        <v>827</v>
      </c>
    </row>
    <row r="487" spans="1:13" ht="29.25" customHeight="1">
      <c r="A487" s="50"/>
      <c r="B487" s="72"/>
      <c r="C487" s="7" t="s">
        <v>370</v>
      </c>
      <c r="D487" s="22">
        <v>0</v>
      </c>
      <c r="E487" s="22">
        <v>0</v>
      </c>
      <c r="F487" s="22">
        <v>0</v>
      </c>
      <c r="G487" s="18"/>
      <c r="H487" s="45"/>
      <c r="I487" s="42"/>
      <c r="J487" s="45"/>
      <c r="K487" s="64"/>
      <c r="L487" s="156"/>
      <c r="M487" s="40"/>
    </row>
    <row r="488" spans="1:13" ht="29.25" customHeight="1">
      <c r="A488" s="50"/>
      <c r="B488" s="72"/>
      <c r="C488" s="7" t="s">
        <v>371</v>
      </c>
      <c r="D488" s="22">
        <v>0</v>
      </c>
      <c r="E488" s="22">
        <v>0</v>
      </c>
      <c r="F488" s="22">
        <v>0</v>
      </c>
      <c r="G488" s="18"/>
      <c r="H488" s="45"/>
      <c r="I488" s="42"/>
      <c r="J488" s="45"/>
      <c r="K488" s="64"/>
      <c r="L488" s="156"/>
      <c r="M488" s="40"/>
    </row>
    <row r="489" spans="1:13" ht="29.25" customHeight="1">
      <c r="A489" s="50"/>
      <c r="B489" s="72"/>
      <c r="C489" s="7" t="s">
        <v>372</v>
      </c>
      <c r="D489" s="22">
        <v>0</v>
      </c>
      <c r="E489" s="22">
        <v>0</v>
      </c>
      <c r="F489" s="22">
        <v>0</v>
      </c>
      <c r="G489" s="18"/>
      <c r="H489" s="45"/>
      <c r="I489" s="42"/>
      <c r="J489" s="45"/>
      <c r="K489" s="64"/>
      <c r="L489" s="156"/>
      <c r="M489" s="40"/>
    </row>
    <row r="490" spans="1:13" ht="29.25" customHeight="1">
      <c r="A490" s="51"/>
      <c r="B490" s="72"/>
      <c r="C490" s="7" t="s">
        <v>373</v>
      </c>
      <c r="D490" s="22">
        <v>0</v>
      </c>
      <c r="E490" s="22">
        <v>0</v>
      </c>
      <c r="F490" s="22">
        <v>0</v>
      </c>
      <c r="G490" s="18"/>
      <c r="H490" s="46"/>
      <c r="I490" s="43"/>
      <c r="J490" s="46"/>
      <c r="K490" s="64"/>
      <c r="L490" s="156"/>
      <c r="M490" s="40"/>
    </row>
    <row r="491" spans="1:13" ht="15" customHeight="1">
      <c r="A491" s="49" t="s">
        <v>253</v>
      </c>
      <c r="B491" s="72" t="s">
        <v>68</v>
      </c>
      <c r="C491" s="13" t="s">
        <v>369</v>
      </c>
      <c r="D491" s="22">
        <f>SUM(D492:D495)</f>
        <v>0</v>
      </c>
      <c r="E491" s="22">
        <f>SUM(E492:E495)</f>
        <v>0</v>
      </c>
      <c r="F491" s="22">
        <f>SUM(F492:F495)</f>
        <v>0</v>
      </c>
      <c r="G491" s="18"/>
      <c r="H491" s="44" t="s">
        <v>347</v>
      </c>
      <c r="I491" s="41" t="s">
        <v>322</v>
      </c>
      <c r="J491" s="44" t="s">
        <v>169</v>
      </c>
      <c r="K491" s="64" t="s">
        <v>89</v>
      </c>
      <c r="L491" s="86" t="s">
        <v>317</v>
      </c>
      <c r="M491" s="39">
        <v>827</v>
      </c>
    </row>
    <row r="492" spans="1:13" ht="15" customHeight="1">
      <c r="A492" s="50"/>
      <c r="B492" s="72"/>
      <c r="C492" s="7" t="s">
        <v>370</v>
      </c>
      <c r="D492" s="22">
        <v>0</v>
      </c>
      <c r="E492" s="22">
        <v>0</v>
      </c>
      <c r="F492" s="22">
        <v>0</v>
      </c>
      <c r="G492" s="18"/>
      <c r="H492" s="45"/>
      <c r="I492" s="42"/>
      <c r="J492" s="45"/>
      <c r="K492" s="64"/>
      <c r="L492" s="156"/>
      <c r="M492" s="40"/>
    </row>
    <row r="493" spans="1:13" ht="15" customHeight="1">
      <c r="A493" s="50"/>
      <c r="B493" s="72"/>
      <c r="C493" s="7" t="s">
        <v>371</v>
      </c>
      <c r="D493" s="22">
        <v>0</v>
      </c>
      <c r="E493" s="22">
        <v>0</v>
      </c>
      <c r="F493" s="22">
        <v>0</v>
      </c>
      <c r="G493" s="18"/>
      <c r="H493" s="45"/>
      <c r="I493" s="42"/>
      <c r="J493" s="45"/>
      <c r="K493" s="64"/>
      <c r="L493" s="156"/>
      <c r="M493" s="40"/>
    </row>
    <row r="494" spans="1:13" ht="15" customHeight="1">
      <c r="A494" s="50"/>
      <c r="B494" s="72"/>
      <c r="C494" s="7" t="s">
        <v>372</v>
      </c>
      <c r="D494" s="22">
        <v>0</v>
      </c>
      <c r="E494" s="22">
        <v>0</v>
      </c>
      <c r="F494" s="22">
        <v>0</v>
      </c>
      <c r="G494" s="18"/>
      <c r="H494" s="45"/>
      <c r="I494" s="42"/>
      <c r="J494" s="45"/>
      <c r="K494" s="64"/>
      <c r="L494" s="156"/>
      <c r="M494" s="40"/>
    </row>
    <row r="495" spans="1:13" ht="15" customHeight="1">
      <c r="A495" s="51"/>
      <c r="B495" s="72"/>
      <c r="C495" s="7" t="s">
        <v>373</v>
      </c>
      <c r="D495" s="22">
        <v>0</v>
      </c>
      <c r="E495" s="22">
        <v>0</v>
      </c>
      <c r="F495" s="22">
        <v>0</v>
      </c>
      <c r="G495" s="18"/>
      <c r="H495" s="46"/>
      <c r="I495" s="43"/>
      <c r="J495" s="46"/>
      <c r="K495" s="64"/>
      <c r="L495" s="156"/>
      <c r="M495" s="40"/>
    </row>
    <row r="496" spans="1:13" ht="23.1" customHeight="1">
      <c r="A496" s="49" t="s">
        <v>254</v>
      </c>
      <c r="B496" s="72" t="s">
        <v>71</v>
      </c>
      <c r="C496" s="13" t="s">
        <v>369</v>
      </c>
      <c r="D496" s="22">
        <f>SUM(D497:D500)</f>
        <v>1549894.9</v>
      </c>
      <c r="E496" s="22">
        <f>SUM(E497:E500)</f>
        <v>69857.100000000006</v>
      </c>
      <c r="F496" s="22">
        <f>SUM(F497:F500)</f>
        <v>69857.100000000006</v>
      </c>
      <c r="G496" s="18">
        <f>F496/D496%</f>
        <v>4.5072152956952118</v>
      </c>
      <c r="H496" s="44" t="s">
        <v>323</v>
      </c>
      <c r="I496" s="79"/>
      <c r="J496" s="79"/>
      <c r="K496" s="64" t="s">
        <v>348</v>
      </c>
      <c r="L496" s="39"/>
      <c r="M496" s="39">
        <v>827</v>
      </c>
    </row>
    <row r="497" spans="1:13" ht="23.1" customHeight="1">
      <c r="A497" s="50"/>
      <c r="B497" s="72"/>
      <c r="C497" s="7" t="s">
        <v>370</v>
      </c>
      <c r="D497" s="22">
        <f t="shared" ref="D497:F500" si="25">D502+D507+D512</f>
        <v>12476.8</v>
      </c>
      <c r="E497" s="22">
        <f t="shared" si="25"/>
        <v>1956</v>
      </c>
      <c r="F497" s="22">
        <f t="shared" si="25"/>
        <v>1956</v>
      </c>
      <c r="G497" s="18">
        <f>F497/D497%</f>
        <v>15.677096691459351</v>
      </c>
      <c r="H497" s="45"/>
      <c r="I497" s="80"/>
      <c r="J497" s="80"/>
      <c r="K497" s="64"/>
      <c r="L497" s="40"/>
      <c r="M497" s="40"/>
    </row>
    <row r="498" spans="1:13" ht="23.1" customHeight="1">
      <c r="A498" s="50"/>
      <c r="B498" s="72"/>
      <c r="C498" s="7" t="s">
        <v>371</v>
      </c>
      <c r="D498" s="22">
        <f t="shared" si="25"/>
        <v>112165.4</v>
      </c>
      <c r="E498" s="22">
        <f t="shared" si="25"/>
        <v>37164</v>
      </c>
      <c r="F498" s="22">
        <f t="shared" si="25"/>
        <v>37164</v>
      </c>
      <c r="G498" s="18">
        <f>F498/D498%</f>
        <v>33.133212202693521</v>
      </c>
      <c r="H498" s="45"/>
      <c r="I498" s="80"/>
      <c r="J498" s="80"/>
      <c r="K498" s="64"/>
      <c r="L498" s="40"/>
      <c r="M498" s="40"/>
    </row>
    <row r="499" spans="1:13" ht="17.25" customHeight="1">
      <c r="A499" s="50"/>
      <c r="B499" s="72"/>
      <c r="C499" s="7" t="s">
        <v>372</v>
      </c>
      <c r="D499" s="22">
        <f t="shared" si="25"/>
        <v>0</v>
      </c>
      <c r="E499" s="22">
        <f t="shared" si="25"/>
        <v>0</v>
      </c>
      <c r="F499" s="22">
        <f t="shared" si="25"/>
        <v>0</v>
      </c>
      <c r="G499" s="18"/>
      <c r="H499" s="45"/>
      <c r="I499" s="80"/>
      <c r="J499" s="80"/>
      <c r="K499" s="64"/>
      <c r="L499" s="40"/>
      <c r="M499" s="40"/>
    </row>
    <row r="500" spans="1:13" ht="18" customHeight="1">
      <c r="A500" s="51"/>
      <c r="B500" s="72"/>
      <c r="C500" s="7" t="s">
        <v>373</v>
      </c>
      <c r="D500" s="22">
        <f t="shared" si="25"/>
        <v>1425252.7</v>
      </c>
      <c r="E500" s="22">
        <f t="shared" si="25"/>
        <v>30737.1</v>
      </c>
      <c r="F500" s="22">
        <f t="shared" si="25"/>
        <v>30737.1</v>
      </c>
      <c r="G500" s="18">
        <f>F500/D500%</f>
        <v>2.1566070353699383</v>
      </c>
      <c r="H500" s="46"/>
      <c r="I500" s="81"/>
      <c r="J500" s="81"/>
      <c r="K500" s="64"/>
      <c r="L500" s="40"/>
      <c r="M500" s="40"/>
    </row>
    <row r="501" spans="1:13" ht="23.1" customHeight="1">
      <c r="A501" s="49" t="s">
        <v>255</v>
      </c>
      <c r="B501" s="72" t="s">
        <v>72</v>
      </c>
      <c r="C501" s="13" t="s">
        <v>369</v>
      </c>
      <c r="D501" s="22">
        <f>SUM(D502:D505)</f>
        <v>1549894.9</v>
      </c>
      <c r="E501" s="22">
        <f>SUM(E502:E505)</f>
        <v>69857.100000000006</v>
      </c>
      <c r="F501" s="22">
        <f>SUM(F502:F505)</f>
        <v>69857.100000000006</v>
      </c>
      <c r="G501" s="18">
        <f>F501/D501%</f>
        <v>4.5072152956952118</v>
      </c>
      <c r="H501" s="44" t="s">
        <v>349</v>
      </c>
      <c r="I501" s="41" t="s">
        <v>324</v>
      </c>
      <c r="J501" s="44" t="s">
        <v>133</v>
      </c>
      <c r="K501" s="64" t="s">
        <v>348</v>
      </c>
      <c r="L501" s="86" t="s">
        <v>317</v>
      </c>
      <c r="M501" s="39">
        <v>827</v>
      </c>
    </row>
    <row r="502" spans="1:13" ht="23.1" customHeight="1">
      <c r="A502" s="50"/>
      <c r="B502" s="72"/>
      <c r="C502" s="7" t="s">
        <v>370</v>
      </c>
      <c r="D502" s="22">
        <v>12476.8</v>
      </c>
      <c r="E502" s="22">
        <v>1956</v>
      </c>
      <c r="F502" s="22">
        <v>1956</v>
      </c>
      <c r="G502" s="18">
        <f>F502/D502%</f>
        <v>15.677096691459351</v>
      </c>
      <c r="H502" s="45"/>
      <c r="I502" s="42"/>
      <c r="J502" s="45"/>
      <c r="K502" s="64"/>
      <c r="L502" s="156"/>
      <c r="M502" s="40"/>
    </row>
    <row r="503" spans="1:13" ht="23.1" customHeight="1">
      <c r="A503" s="50"/>
      <c r="B503" s="72"/>
      <c r="C503" s="7" t="s">
        <v>371</v>
      </c>
      <c r="D503" s="22">
        <v>112165.4</v>
      </c>
      <c r="E503" s="22">
        <v>37164</v>
      </c>
      <c r="F503" s="22">
        <v>37164</v>
      </c>
      <c r="G503" s="18">
        <f>F503/D503%</f>
        <v>33.133212202693521</v>
      </c>
      <c r="H503" s="45"/>
      <c r="I503" s="42"/>
      <c r="J503" s="45"/>
      <c r="K503" s="64"/>
      <c r="L503" s="156"/>
      <c r="M503" s="40"/>
    </row>
    <row r="504" spans="1:13" ht="23.1" customHeight="1">
      <c r="A504" s="50"/>
      <c r="B504" s="72"/>
      <c r="C504" s="7" t="s">
        <v>372</v>
      </c>
      <c r="D504" s="22">
        <v>0</v>
      </c>
      <c r="E504" s="22">
        <v>0</v>
      </c>
      <c r="F504" s="22">
        <v>0</v>
      </c>
      <c r="G504" s="18"/>
      <c r="H504" s="45"/>
      <c r="I504" s="42"/>
      <c r="J504" s="45"/>
      <c r="K504" s="64"/>
      <c r="L504" s="156"/>
      <c r="M504" s="40"/>
    </row>
    <row r="505" spans="1:13" ht="30" customHeight="1">
      <c r="A505" s="51"/>
      <c r="B505" s="72"/>
      <c r="C505" s="7" t="s">
        <v>373</v>
      </c>
      <c r="D505" s="22">
        <v>1425252.7</v>
      </c>
      <c r="E505" s="22">
        <v>30737.1</v>
      </c>
      <c r="F505" s="22">
        <v>30737.1</v>
      </c>
      <c r="G505" s="18">
        <f>F505/D505%</f>
        <v>2.1566070353699383</v>
      </c>
      <c r="H505" s="46"/>
      <c r="I505" s="43"/>
      <c r="J505" s="46"/>
      <c r="K505" s="64"/>
      <c r="L505" s="156"/>
      <c r="M505" s="40"/>
    </row>
    <row r="506" spans="1:13" ht="24.95" customHeight="1">
      <c r="A506" s="49" t="s">
        <v>256</v>
      </c>
      <c r="B506" s="72" t="s">
        <v>73</v>
      </c>
      <c r="C506" s="13" t="s">
        <v>369</v>
      </c>
      <c r="D506" s="22">
        <f>SUM(D507:D510)</f>
        <v>0</v>
      </c>
      <c r="E506" s="22">
        <f>SUM(E507:E510)</f>
        <v>0</v>
      </c>
      <c r="F506" s="22">
        <f>SUM(F507:F510)</f>
        <v>0</v>
      </c>
      <c r="G506" s="18"/>
      <c r="H506" s="44" t="s">
        <v>350</v>
      </c>
      <c r="I506" s="41" t="s">
        <v>325</v>
      </c>
      <c r="J506" s="44" t="s">
        <v>133</v>
      </c>
      <c r="K506" s="64" t="s">
        <v>89</v>
      </c>
      <c r="L506" s="86" t="s">
        <v>317</v>
      </c>
      <c r="M506" s="39">
        <v>827</v>
      </c>
    </row>
    <row r="507" spans="1:13" ht="24.95" customHeight="1">
      <c r="A507" s="50"/>
      <c r="B507" s="72"/>
      <c r="C507" s="7" t="s">
        <v>370</v>
      </c>
      <c r="D507" s="22">
        <v>0</v>
      </c>
      <c r="E507" s="22">
        <v>0</v>
      </c>
      <c r="F507" s="22">
        <v>0</v>
      </c>
      <c r="G507" s="18"/>
      <c r="H507" s="45"/>
      <c r="I507" s="42"/>
      <c r="J507" s="45"/>
      <c r="K507" s="64"/>
      <c r="L507" s="156"/>
      <c r="M507" s="40"/>
    </row>
    <row r="508" spans="1:13" ht="24.95" customHeight="1">
      <c r="A508" s="50"/>
      <c r="B508" s="72"/>
      <c r="C508" s="7" t="s">
        <v>371</v>
      </c>
      <c r="D508" s="22">
        <v>0</v>
      </c>
      <c r="E508" s="22">
        <v>0</v>
      </c>
      <c r="F508" s="22">
        <v>0</v>
      </c>
      <c r="G508" s="18"/>
      <c r="H508" s="45"/>
      <c r="I508" s="42"/>
      <c r="J508" s="45"/>
      <c r="K508" s="64"/>
      <c r="L508" s="156"/>
      <c r="M508" s="40"/>
    </row>
    <row r="509" spans="1:13" ht="24.95" customHeight="1">
      <c r="A509" s="50"/>
      <c r="B509" s="72"/>
      <c r="C509" s="7" t="s">
        <v>372</v>
      </c>
      <c r="D509" s="22">
        <v>0</v>
      </c>
      <c r="E509" s="22">
        <v>0</v>
      </c>
      <c r="F509" s="22">
        <v>0</v>
      </c>
      <c r="G509" s="18"/>
      <c r="H509" s="45"/>
      <c r="I509" s="42"/>
      <c r="J509" s="45"/>
      <c r="K509" s="64"/>
      <c r="L509" s="156"/>
      <c r="M509" s="40"/>
    </row>
    <row r="510" spans="1:13" ht="30.75" customHeight="1">
      <c r="A510" s="51"/>
      <c r="B510" s="72"/>
      <c r="C510" s="7" t="s">
        <v>373</v>
      </c>
      <c r="D510" s="22">
        <v>0</v>
      </c>
      <c r="E510" s="22">
        <v>0</v>
      </c>
      <c r="F510" s="22">
        <v>0</v>
      </c>
      <c r="G510" s="18"/>
      <c r="H510" s="46"/>
      <c r="I510" s="43"/>
      <c r="J510" s="46"/>
      <c r="K510" s="64"/>
      <c r="L510" s="156"/>
      <c r="M510" s="40"/>
    </row>
    <row r="511" spans="1:13" ht="30.75" customHeight="1">
      <c r="A511" s="49" t="s">
        <v>257</v>
      </c>
      <c r="B511" s="72" t="s">
        <v>74</v>
      </c>
      <c r="C511" s="13" t="s">
        <v>369</v>
      </c>
      <c r="D511" s="22">
        <f>SUM(D512:D515)</f>
        <v>0</v>
      </c>
      <c r="E511" s="22">
        <f>SUM(E512:E515)</f>
        <v>0</v>
      </c>
      <c r="F511" s="22">
        <f>SUM(F512:F515)</f>
        <v>0</v>
      </c>
      <c r="G511" s="18"/>
      <c r="H511" s="44" t="s">
        <v>351</v>
      </c>
      <c r="I511" s="76" t="s">
        <v>326</v>
      </c>
      <c r="J511" s="44" t="s">
        <v>133</v>
      </c>
      <c r="K511" s="64" t="s">
        <v>348</v>
      </c>
      <c r="L511" s="86" t="s">
        <v>307</v>
      </c>
      <c r="M511" s="39">
        <v>827</v>
      </c>
    </row>
    <row r="512" spans="1:13" ht="30.75" customHeight="1">
      <c r="A512" s="50"/>
      <c r="B512" s="72"/>
      <c r="C512" s="7" t="s">
        <v>370</v>
      </c>
      <c r="D512" s="22">
        <v>0</v>
      </c>
      <c r="E512" s="22">
        <v>0</v>
      </c>
      <c r="F512" s="22">
        <v>0</v>
      </c>
      <c r="G512" s="18"/>
      <c r="H512" s="45"/>
      <c r="I512" s="77"/>
      <c r="J512" s="45"/>
      <c r="K512" s="64"/>
      <c r="L512" s="156"/>
      <c r="M512" s="40"/>
    </row>
    <row r="513" spans="1:13" ht="30.75" customHeight="1">
      <c r="A513" s="50"/>
      <c r="B513" s="72"/>
      <c r="C513" s="7" t="s">
        <v>371</v>
      </c>
      <c r="D513" s="22">
        <v>0</v>
      </c>
      <c r="E513" s="22">
        <v>0</v>
      </c>
      <c r="F513" s="22">
        <v>0</v>
      </c>
      <c r="G513" s="18"/>
      <c r="H513" s="45"/>
      <c r="I513" s="77"/>
      <c r="J513" s="45"/>
      <c r="K513" s="64"/>
      <c r="L513" s="156"/>
      <c r="M513" s="40"/>
    </row>
    <row r="514" spans="1:13" ht="30.75" customHeight="1">
      <c r="A514" s="50"/>
      <c r="B514" s="72"/>
      <c r="C514" s="7" t="s">
        <v>372</v>
      </c>
      <c r="D514" s="22">
        <v>0</v>
      </c>
      <c r="E514" s="22">
        <v>0</v>
      </c>
      <c r="F514" s="22">
        <v>0</v>
      </c>
      <c r="G514" s="18"/>
      <c r="H514" s="45"/>
      <c r="I514" s="77"/>
      <c r="J514" s="45"/>
      <c r="K514" s="64"/>
      <c r="L514" s="156"/>
      <c r="M514" s="40"/>
    </row>
    <row r="515" spans="1:13" ht="30.75" customHeight="1">
      <c r="A515" s="51"/>
      <c r="B515" s="72"/>
      <c r="C515" s="7" t="s">
        <v>373</v>
      </c>
      <c r="D515" s="22">
        <v>0</v>
      </c>
      <c r="E515" s="22">
        <v>0</v>
      </c>
      <c r="F515" s="22">
        <v>0</v>
      </c>
      <c r="G515" s="18"/>
      <c r="H515" s="46"/>
      <c r="I515" s="78"/>
      <c r="J515" s="46"/>
      <c r="K515" s="64"/>
      <c r="L515" s="156"/>
      <c r="M515" s="40"/>
    </row>
    <row r="516" spans="1:13" ht="18" customHeight="1">
      <c r="A516" s="49" t="s">
        <v>258</v>
      </c>
      <c r="B516" s="72" t="s">
        <v>75</v>
      </c>
      <c r="C516" s="13" t="s">
        <v>369</v>
      </c>
      <c r="D516" s="22">
        <f>SUM(D517:D520)</f>
        <v>0</v>
      </c>
      <c r="E516" s="22">
        <f>SUM(E517:E520)</f>
        <v>0</v>
      </c>
      <c r="F516" s="22">
        <f>SUM(F517:F520)</f>
        <v>0</v>
      </c>
      <c r="G516" s="18"/>
      <c r="H516" s="44" t="s">
        <v>352</v>
      </c>
      <c r="I516" s="41"/>
      <c r="J516" s="44" t="s">
        <v>132</v>
      </c>
      <c r="K516" s="64" t="s">
        <v>348</v>
      </c>
      <c r="L516" s="86" t="s">
        <v>170</v>
      </c>
      <c r="M516" s="39">
        <v>827</v>
      </c>
    </row>
    <row r="517" spans="1:13" ht="18" customHeight="1">
      <c r="A517" s="50"/>
      <c r="B517" s="72"/>
      <c r="C517" s="7" t="s">
        <v>370</v>
      </c>
      <c r="D517" s="22">
        <v>0</v>
      </c>
      <c r="E517" s="22">
        <v>0</v>
      </c>
      <c r="F517" s="22">
        <v>0</v>
      </c>
      <c r="G517" s="18"/>
      <c r="H517" s="45"/>
      <c r="I517" s="42"/>
      <c r="J517" s="45"/>
      <c r="K517" s="64"/>
      <c r="L517" s="156"/>
      <c r="M517" s="40"/>
    </row>
    <row r="518" spans="1:13" ht="18" customHeight="1">
      <c r="A518" s="50"/>
      <c r="B518" s="72"/>
      <c r="C518" s="7" t="s">
        <v>371</v>
      </c>
      <c r="D518" s="22">
        <v>0</v>
      </c>
      <c r="E518" s="22">
        <v>0</v>
      </c>
      <c r="F518" s="22">
        <v>0</v>
      </c>
      <c r="G518" s="18"/>
      <c r="H518" s="45"/>
      <c r="I518" s="42"/>
      <c r="J518" s="45"/>
      <c r="K518" s="64"/>
      <c r="L518" s="156"/>
      <c r="M518" s="40"/>
    </row>
    <row r="519" spans="1:13" ht="18" customHeight="1">
      <c r="A519" s="50"/>
      <c r="B519" s="72"/>
      <c r="C519" s="7" t="s">
        <v>372</v>
      </c>
      <c r="D519" s="22">
        <v>0</v>
      </c>
      <c r="E519" s="22">
        <v>0</v>
      </c>
      <c r="F519" s="22">
        <v>0</v>
      </c>
      <c r="G519" s="18"/>
      <c r="H519" s="45"/>
      <c r="I519" s="42"/>
      <c r="J519" s="45"/>
      <c r="K519" s="64"/>
      <c r="L519" s="156"/>
      <c r="M519" s="40"/>
    </row>
    <row r="520" spans="1:13" ht="18" customHeight="1">
      <c r="A520" s="51"/>
      <c r="B520" s="72"/>
      <c r="C520" s="7" t="s">
        <v>373</v>
      </c>
      <c r="D520" s="22">
        <v>0</v>
      </c>
      <c r="E520" s="22">
        <v>0</v>
      </c>
      <c r="F520" s="22">
        <v>0</v>
      </c>
      <c r="G520" s="18"/>
      <c r="H520" s="46"/>
      <c r="I520" s="43"/>
      <c r="J520" s="46"/>
      <c r="K520" s="64"/>
      <c r="L520" s="156"/>
      <c r="M520" s="40"/>
    </row>
    <row r="521" spans="1:13" ht="15" customHeight="1">
      <c r="A521" s="49" t="s">
        <v>259</v>
      </c>
      <c r="B521" s="72" t="s">
        <v>77</v>
      </c>
      <c r="C521" s="13" t="s">
        <v>369</v>
      </c>
      <c r="D521" s="22">
        <f>SUM(D522:D525)</f>
        <v>71210.899999999994</v>
      </c>
      <c r="E521" s="22">
        <f>SUM(E522:E525)</f>
        <v>29219.8</v>
      </c>
      <c r="F521" s="22">
        <f>SUM(F522:F525)</f>
        <v>29219.8</v>
      </c>
      <c r="G521" s="18">
        <f>F521/D521%</f>
        <v>41.032763242705826</v>
      </c>
      <c r="H521" s="44" t="s">
        <v>327</v>
      </c>
      <c r="I521" s="79"/>
      <c r="J521" s="79"/>
      <c r="K521" s="64" t="s">
        <v>353</v>
      </c>
      <c r="L521" s="39"/>
      <c r="M521" s="39">
        <v>827</v>
      </c>
    </row>
    <row r="522" spans="1:13" ht="15" customHeight="1">
      <c r="A522" s="50"/>
      <c r="B522" s="72"/>
      <c r="C522" s="7" t="s">
        <v>370</v>
      </c>
      <c r="D522" s="29">
        <f t="shared" ref="D522:F525" si="26">D527+D532</f>
        <v>0</v>
      </c>
      <c r="E522" s="29">
        <f t="shared" si="26"/>
        <v>0</v>
      </c>
      <c r="F522" s="29">
        <f t="shared" si="26"/>
        <v>0</v>
      </c>
      <c r="G522" s="18"/>
      <c r="H522" s="45"/>
      <c r="I522" s="80"/>
      <c r="J522" s="80"/>
      <c r="K522" s="64"/>
      <c r="L522" s="40"/>
      <c r="M522" s="40"/>
    </row>
    <row r="523" spans="1:13" ht="15" customHeight="1">
      <c r="A523" s="50"/>
      <c r="B523" s="72"/>
      <c r="C523" s="7" t="s">
        <v>371</v>
      </c>
      <c r="D523" s="29">
        <f t="shared" si="26"/>
        <v>0</v>
      </c>
      <c r="E523" s="29">
        <f t="shared" si="26"/>
        <v>0</v>
      </c>
      <c r="F523" s="29">
        <f t="shared" si="26"/>
        <v>0</v>
      </c>
      <c r="G523" s="18"/>
      <c r="H523" s="45"/>
      <c r="I523" s="80"/>
      <c r="J523" s="80"/>
      <c r="K523" s="64"/>
      <c r="L523" s="40"/>
      <c r="M523" s="40"/>
    </row>
    <row r="524" spans="1:13" ht="15" customHeight="1">
      <c r="A524" s="50"/>
      <c r="B524" s="72"/>
      <c r="C524" s="7" t="s">
        <v>372</v>
      </c>
      <c r="D524" s="29">
        <f t="shared" si="26"/>
        <v>0</v>
      </c>
      <c r="E524" s="29">
        <f t="shared" si="26"/>
        <v>0</v>
      </c>
      <c r="F524" s="29">
        <f t="shared" si="26"/>
        <v>0</v>
      </c>
      <c r="G524" s="18"/>
      <c r="H524" s="45"/>
      <c r="I524" s="80"/>
      <c r="J524" s="80"/>
      <c r="K524" s="64"/>
      <c r="L524" s="40"/>
      <c r="M524" s="40"/>
    </row>
    <row r="525" spans="1:13" ht="15" customHeight="1">
      <c r="A525" s="51"/>
      <c r="B525" s="72"/>
      <c r="C525" s="7" t="s">
        <v>373</v>
      </c>
      <c r="D525" s="29">
        <f t="shared" si="26"/>
        <v>71210.899999999994</v>
      </c>
      <c r="E525" s="29">
        <f t="shared" si="26"/>
        <v>29219.8</v>
      </c>
      <c r="F525" s="29">
        <f t="shared" si="26"/>
        <v>29219.8</v>
      </c>
      <c r="G525" s="18">
        <f>F525/D525%</f>
        <v>41.032763242705826</v>
      </c>
      <c r="H525" s="46"/>
      <c r="I525" s="81"/>
      <c r="J525" s="81"/>
      <c r="K525" s="64"/>
      <c r="L525" s="40"/>
      <c r="M525" s="40"/>
    </row>
    <row r="526" spans="1:13" ht="23.25" customHeight="1">
      <c r="A526" s="49" t="s">
        <v>260</v>
      </c>
      <c r="B526" s="72" t="s">
        <v>78</v>
      </c>
      <c r="C526" s="13" t="s">
        <v>369</v>
      </c>
      <c r="D526" s="22">
        <f>SUM(D527:D530)</f>
        <v>71210.899999999994</v>
      </c>
      <c r="E526" s="22">
        <f>SUM(E527:E530)</f>
        <v>29219.8</v>
      </c>
      <c r="F526" s="22">
        <f>SUM(F527:F530)</f>
        <v>29219.8</v>
      </c>
      <c r="G526" s="18">
        <f>F526/D526%</f>
        <v>41.032763242705826</v>
      </c>
      <c r="H526" s="44" t="s">
        <v>354</v>
      </c>
      <c r="I526" s="41" t="s">
        <v>328</v>
      </c>
      <c r="J526" s="44" t="s">
        <v>133</v>
      </c>
      <c r="K526" s="64" t="s">
        <v>355</v>
      </c>
      <c r="L526" s="86" t="s">
        <v>329</v>
      </c>
      <c r="M526" s="39">
        <v>827</v>
      </c>
    </row>
    <row r="527" spans="1:13" ht="23.25" customHeight="1">
      <c r="A527" s="50"/>
      <c r="B527" s="72"/>
      <c r="C527" s="7" t="s">
        <v>370</v>
      </c>
      <c r="D527" s="22">
        <f>+D532</f>
        <v>0</v>
      </c>
      <c r="E527" s="22">
        <f>+E532</f>
        <v>0</v>
      </c>
      <c r="F527" s="22">
        <f>+F532</f>
        <v>0</v>
      </c>
      <c r="G527" s="18"/>
      <c r="H527" s="45"/>
      <c r="I527" s="42"/>
      <c r="J527" s="45"/>
      <c r="K527" s="64"/>
      <c r="L527" s="156"/>
      <c r="M527" s="40"/>
    </row>
    <row r="528" spans="1:13" ht="23.25" customHeight="1">
      <c r="A528" s="50"/>
      <c r="B528" s="72"/>
      <c r="C528" s="7" t="s">
        <v>371</v>
      </c>
      <c r="D528" s="22">
        <v>0</v>
      </c>
      <c r="E528" s="22">
        <v>0</v>
      </c>
      <c r="F528" s="22">
        <v>0</v>
      </c>
      <c r="G528" s="18"/>
      <c r="H528" s="45"/>
      <c r="I528" s="42"/>
      <c r="J528" s="45"/>
      <c r="K528" s="64"/>
      <c r="L528" s="156"/>
      <c r="M528" s="40"/>
    </row>
    <row r="529" spans="1:14" ht="23.25" customHeight="1">
      <c r="A529" s="50"/>
      <c r="B529" s="72"/>
      <c r="C529" s="7" t="s">
        <v>372</v>
      </c>
      <c r="D529" s="22">
        <v>0</v>
      </c>
      <c r="E529" s="22">
        <v>0</v>
      </c>
      <c r="F529" s="22">
        <v>0</v>
      </c>
      <c r="G529" s="18"/>
      <c r="H529" s="45"/>
      <c r="I529" s="42"/>
      <c r="J529" s="45"/>
      <c r="K529" s="64"/>
      <c r="L529" s="156"/>
      <c r="M529" s="40"/>
    </row>
    <row r="530" spans="1:14" ht="23.25" customHeight="1">
      <c r="A530" s="51"/>
      <c r="B530" s="72"/>
      <c r="C530" s="7" t="s">
        <v>373</v>
      </c>
      <c r="D530" s="22">
        <v>71210.899999999994</v>
      </c>
      <c r="E530" s="22">
        <v>29219.8</v>
      </c>
      <c r="F530" s="22">
        <v>29219.8</v>
      </c>
      <c r="G530" s="18">
        <f>F530/D530%</f>
        <v>41.032763242705826</v>
      </c>
      <c r="H530" s="46"/>
      <c r="I530" s="43"/>
      <c r="J530" s="46"/>
      <c r="K530" s="64"/>
      <c r="L530" s="156"/>
      <c r="M530" s="40"/>
    </row>
    <row r="531" spans="1:14" ht="24.75" customHeight="1">
      <c r="A531" s="49" t="s">
        <v>261</v>
      </c>
      <c r="B531" s="72" t="s">
        <v>79</v>
      </c>
      <c r="C531" s="13" t="s">
        <v>369</v>
      </c>
      <c r="D531" s="22">
        <f>SUM(D532:D535)</f>
        <v>0</v>
      </c>
      <c r="E531" s="22">
        <f>SUM(E532:E535)</f>
        <v>0</v>
      </c>
      <c r="F531" s="22">
        <f>SUM(F532:F535)</f>
        <v>0</v>
      </c>
      <c r="G531" s="18"/>
      <c r="H531" s="44" t="s">
        <v>362</v>
      </c>
      <c r="I531" s="41" t="s">
        <v>171</v>
      </c>
      <c r="J531" s="44" t="s">
        <v>133</v>
      </c>
      <c r="K531" s="64" t="s">
        <v>353</v>
      </c>
      <c r="L531" s="86" t="s">
        <v>330</v>
      </c>
      <c r="M531" s="39">
        <v>827</v>
      </c>
    </row>
    <row r="532" spans="1:14" ht="24.75" customHeight="1">
      <c r="A532" s="50"/>
      <c r="B532" s="72"/>
      <c r="C532" s="7" t="s">
        <v>370</v>
      </c>
      <c r="D532" s="22">
        <v>0</v>
      </c>
      <c r="E532" s="22">
        <v>0</v>
      </c>
      <c r="F532" s="22">
        <v>0</v>
      </c>
      <c r="G532" s="18"/>
      <c r="H532" s="45"/>
      <c r="I532" s="42"/>
      <c r="J532" s="45"/>
      <c r="K532" s="64"/>
      <c r="L532" s="156"/>
      <c r="M532" s="40"/>
    </row>
    <row r="533" spans="1:14" ht="24.75" customHeight="1">
      <c r="A533" s="50"/>
      <c r="B533" s="72"/>
      <c r="C533" s="7" t="s">
        <v>371</v>
      </c>
      <c r="D533" s="22">
        <v>0</v>
      </c>
      <c r="E533" s="22">
        <v>0</v>
      </c>
      <c r="F533" s="22">
        <v>0</v>
      </c>
      <c r="G533" s="18"/>
      <c r="H533" s="45"/>
      <c r="I533" s="42"/>
      <c r="J533" s="45"/>
      <c r="K533" s="64"/>
      <c r="L533" s="156"/>
      <c r="M533" s="40"/>
    </row>
    <row r="534" spans="1:14" ht="24.75" customHeight="1">
      <c r="A534" s="50"/>
      <c r="B534" s="72"/>
      <c r="C534" s="7" t="s">
        <v>372</v>
      </c>
      <c r="D534" s="22">
        <v>0</v>
      </c>
      <c r="E534" s="22">
        <v>0</v>
      </c>
      <c r="F534" s="22">
        <v>0</v>
      </c>
      <c r="G534" s="18"/>
      <c r="H534" s="45"/>
      <c r="I534" s="42"/>
      <c r="J534" s="45"/>
      <c r="K534" s="64"/>
      <c r="L534" s="156"/>
      <c r="M534" s="40"/>
    </row>
    <row r="535" spans="1:14" ht="24.75" customHeight="1">
      <c r="A535" s="51"/>
      <c r="B535" s="72"/>
      <c r="C535" s="7" t="s">
        <v>373</v>
      </c>
      <c r="D535" s="22">
        <v>0</v>
      </c>
      <c r="E535" s="22">
        <v>0</v>
      </c>
      <c r="F535" s="22">
        <v>0</v>
      </c>
      <c r="G535" s="18"/>
      <c r="H535" s="46"/>
      <c r="I535" s="43"/>
      <c r="J535" s="46"/>
      <c r="K535" s="64"/>
      <c r="L535" s="156"/>
      <c r="M535" s="40"/>
    </row>
    <row r="536" spans="1:14" s="14" customFormat="1" ht="15.75" customHeight="1">
      <c r="A536" s="85" t="s">
        <v>363</v>
      </c>
      <c r="B536" s="86" t="s">
        <v>364</v>
      </c>
      <c r="C536" s="11" t="s">
        <v>369</v>
      </c>
      <c r="D536" s="21">
        <f>SUM(D537:D540)</f>
        <v>79405.279999999999</v>
      </c>
      <c r="E536" s="21">
        <f>SUM(E537:E540)</f>
        <v>41224.36</v>
      </c>
      <c r="F536" s="21">
        <f>SUM(F537:F540)</f>
        <v>41160.46</v>
      </c>
      <c r="G536" s="17">
        <f t="shared" ref="G536:G560" si="27">F536/D536*100</f>
        <v>51.835923253466262</v>
      </c>
      <c r="H536" s="32"/>
      <c r="I536" s="32"/>
      <c r="J536" s="32"/>
      <c r="K536" s="39" t="s">
        <v>89</v>
      </c>
      <c r="L536" s="39"/>
      <c r="M536" s="39">
        <v>827</v>
      </c>
      <c r="N536" s="16"/>
    </row>
    <row r="537" spans="1:14" s="14" customFormat="1" ht="15.75">
      <c r="A537" s="85"/>
      <c r="B537" s="86"/>
      <c r="C537" s="7" t="s">
        <v>370</v>
      </c>
      <c r="D537" s="21">
        <f>D542+D552</f>
        <v>79405.279999999999</v>
      </c>
      <c r="E537" s="21">
        <f>E542+E552</f>
        <v>41224.36</v>
      </c>
      <c r="F537" s="21">
        <f>F542+F552</f>
        <v>41160.46</v>
      </c>
      <c r="G537" s="17">
        <f t="shared" si="27"/>
        <v>51.835923253466262</v>
      </c>
      <c r="H537" s="33"/>
      <c r="I537" s="33"/>
      <c r="J537" s="33"/>
      <c r="K537" s="39"/>
      <c r="L537" s="40"/>
      <c r="M537" s="40"/>
      <c r="N537" s="16"/>
    </row>
    <row r="538" spans="1:14" s="14" customFormat="1" ht="15.75">
      <c r="A538" s="85"/>
      <c r="B538" s="86"/>
      <c r="C538" s="7" t="s">
        <v>371</v>
      </c>
      <c r="D538" s="21">
        <f t="shared" ref="D538:F540" si="28">D543+D553</f>
        <v>0</v>
      </c>
      <c r="E538" s="21">
        <f t="shared" si="28"/>
        <v>0</v>
      </c>
      <c r="F538" s="21">
        <f t="shared" si="28"/>
        <v>0</v>
      </c>
      <c r="G538" s="17" t="e">
        <f t="shared" si="27"/>
        <v>#DIV/0!</v>
      </c>
      <c r="H538" s="33"/>
      <c r="I538" s="33"/>
      <c r="J538" s="33"/>
      <c r="K538" s="39"/>
      <c r="L538" s="40"/>
      <c r="M538" s="40"/>
      <c r="N538" s="16"/>
    </row>
    <row r="539" spans="1:14" s="14" customFormat="1" ht="15.75">
      <c r="A539" s="85"/>
      <c r="B539" s="86"/>
      <c r="C539" s="7" t="s">
        <v>372</v>
      </c>
      <c r="D539" s="21">
        <f t="shared" si="28"/>
        <v>0</v>
      </c>
      <c r="E539" s="21">
        <f t="shared" si="28"/>
        <v>0</v>
      </c>
      <c r="F539" s="21">
        <f t="shared" si="28"/>
        <v>0</v>
      </c>
      <c r="G539" s="17" t="e">
        <f t="shared" si="27"/>
        <v>#DIV/0!</v>
      </c>
      <c r="H539" s="33"/>
      <c r="I539" s="33"/>
      <c r="J539" s="33"/>
      <c r="K539" s="39"/>
      <c r="L539" s="40"/>
      <c r="M539" s="40"/>
      <c r="N539" s="16"/>
    </row>
    <row r="540" spans="1:14" s="14" customFormat="1" ht="56.25" customHeight="1">
      <c r="A540" s="85"/>
      <c r="B540" s="86"/>
      <c r="C540" s="7" t="s">
        <v>373</v>
      </c>
      <c r="D540" s="21">
        <f t="shared" si="28"/>
        <v>0</v>
      </c>
      <c r="E540" s="21">
        <f t="shared" si="28"/>
        <v>0</v>
      </c>
      <c r="F540" s="21">
        <f t="shared" si="28"/>
        <v>0</v>
      </c>
      <c r="G540" s="17" t="e">
        <f t="shared" si="27"/>
        <v>#DIV/0!</v>
      </c>
      <c r="H540" s="34"/>
      <c r="I540" s="34"/>
      <c r="J540" s="34"/>
      <c r="K540" s="39"/>
      <c r="L540" s="40"/>
      <c r="M540" s="40"/>
      <c r="N540" s="16"/>
    </row>
    <row r="541" spans="1:14" s="14" customFormat="1" ht="15.75">
      <c r="A541" s="85" t="s">
        <v>80</v>
      </c>
      <c r="B541" s="90" t="s">
        <v>81</v>
      </c>
      <c r="C541" s="11" t="s">
        <v>369</v>
      </c>
      <c r="D541" s="21">
        <f>SUM(D542:D545)</f>
        <v>44006.33</v>
      </c>
      <c r="E541" s="21">
        <f>SUM(E542:E545)</f>
        <v>22869</v>
      </c>
      <c r="F541" s="21">
        <f>SUM(F542:F545)</f>
        <v>22869.89</v>
      </c>
      <c r="G541" s="17">
        <f t="shared" si="27"/>
        <v>51.969546199376317</v>
      </c>
      <c r="H541" s="32"/>
      <c r="I541" s="32"/>
      <c r="J541" s="32"/>
      <c r="K541" s="39" t="s">
        <v>89</v>
      </c>
      <c r="L541" s="39"/>
      <c r="M541" s="39">
        <v>827</v>
      </c>
      <c r="N541" s="16"/>
    </row>
    <row r="542" spans="1:14" s="14" customFormat="1" ht="15.75">
      <c r="A542" s="85"/>
      <c r="B542" s="90"/>
      <c r="C542" s="7" t="s">
        <v>370</v>
      </c>
      <c r="D542" s="21">
        <f>D547</f>
        <v>44006.33</v>
      </c>
      <c r="E542" s="21">
        <f>E547</f>
        <v>22869</v>
      </c>
      <c r="F542" s="21">
        <f>F547</f>
        <v>22869.89</v>
      </c>
      <c r="G542" s="17">
        <f t="shared" si="27"/>
        <v>51.969546199376317</v>
      </c>
      <c r="H542" s="33"/>
      <c r="I542" s="33"/>
      <c r="J542" s="33"/>
      <c r="K542" s="39"/>
      <c r="L542" s="40"/>
      <c r="M542" s="40"/>
      <c r="N542" s="16"/>
    </row>
    <row r="543" spans="1:14" s="14" customFormat="1" ht="15.75">
      <c r="A543" s="85"/>
      <c r="B543" s="90"/>
      <c r="C543" s="7" t="s">
        <v>371</v>
      </c>
      <c r="D543" s="21">
        <f t="shared" ref="D543:F545" si="29">D548</f>
        <v>0</v>
      </c>
      <c r="E543" s="21">
        <f t="shared" si="29"/>
        <v>0</v>
      </c>
      <c r="F543" s="21">
        <f t="shared" si="29"/>
        <v>0</v>
      </c>
      <c r="G543" s="17" t="e">
        <f t="shared" si="27"/>
        <v>#DIV/0!</v>
      </c>
      <c r="H543" s="33"/>
      <c r="I543" s="33"/>
      <c r="J543" s="33"/>
      <c r="K543" s="39"/>
      <c r="L543" s="40"/>
      <c r="M543" s="40"/>
      <c r="N543" s="16"/>
    </row>
    <row r="544" spans="1:14" s="14" customFormat="1" ht="15.75">
      <c r="A544" s="85"/>
      <c r="B544" s="90"/>
      <c r="C544" s="7" t="s">
        <v>372</v>
      </c>
      <c r="D544" s="21">
        <f t="shared" si="29"/>
        <v>0</v>
      </c>
      <c r="E544" s="21">
        <f t="shared" si="29"/>
        <v>0</v>
      </c>
      <c r="F544" s="21">
        <f t="shared" si="29"/>
        <v>0</v>
      </c>
      <c r="G544" s="17" t="e">
        <f t="shared" si="27"/>
        <v>#DIV/0!</v>
      </c>
      <c r="H544" s="33"/>
      <c r="I544" s="33"/>
      <c r="J544" s="33"/>
      <c r="K544" s="39"/>
      <c r="L544" s="40"/>
      <c r="M544" s="40"/>
      <c r="N544" s="16"/>
    </row>
    <row r="545" spans="1:14" s="14" customFormat="1" ht="85.5" customHeight="1">
      <c r="A545" s="85"/>
      <c r="B545" s="90"/>
      <c r="C545" s="7" t="s">
        <v>373</v>
      </c>
      <c r="D545" s="21">
        <f t="shared" si="29"/>
        <v>0</v>
      </c>
      <c r="E545" s="21">
        <f t="shared" si="29"/>
        <v>0</v>
      </c>
      <c r="F545" s="21">
        <f t="shared" si="29"/>
        <v>0</v>
      </c>
      <c r="G545" s="17" t="e">
        <f t="shared" si="27"/>
        <v>#DIV/0!</v>
      </c>
      <c r="H545" s="34"/>
      <c r="I545" s="34"/>
      <c r="J545" s="34"/>
      <c r="K545" s="39"/>
      <c r="L545" s="40"/>
      <c r="M545" s="40"/>
      <c r="N545" s="16"/>
    </row>
    <row r="546" spans="1:14" s="14" customFormat="1" ht="22.5" customHeight="1">
      <c r="A546" s="87" t="s">
        <v>82</v>
      </c>
      <c r="B546" s="58" t="s">
        <v>104</v>
      </c>
      <c r="C546" s="11" t="s">
        <v>369</v>
      </c>
      <c r="D546" s="21">
        <f>SUM(D547:D550)</f>
        <v>44006.33</v>
      </c>
      <c r="E546" s="21">
        <f>SUM(E547:E550)</f>
        <v>22869</v>
      </c>
      <c r="F546" s="21">
        <f>SUM(F547:F550)</f>
        <v>22869.89</v>
      </c>
      <c r="G546" s="17">
        <f t="shared" si="27"/>
        <v>51.969546199376317</v>
      </c>
      <c r="H546" s="32" t="s">
        <v>433</v>
      </c>
      <c r="I546" s="32" t="s">
        <v>186</v>
      </c>
      <c r="J546" s="32" t="s">
        <v>138</v>
      </c>
      <c r="K546" s="32" t="s">
        <v>89</v>
      </c>
      <c r="L546" s="39"/>
      <c r="M546" s="39">
        <v>827</v>
      </c>
      <c r="N546" s="16"/>
    </row>
    <row r="547" spans="1:14" s="14" customFormat="1" ht="15.75" customHeight="1">
      <c r="A547" s="88"/>
      <c r="B547" s="59"/>
      <c r="C547" s="7" t="s">
        <v>370</v>
      </c>
      <c r="D547" s="21">
        <v>44006.33</v>
      </c>
      <c r="E547" s="21">
        <v>22869</v>
      </c>
      <c r="F547" s="21">
        <v>22869.89</v>
      </c>
      <c r="G547" s="17">
        <f t="shared" si="27"/>
        <v>51.969546199376317</v>
      </c>
      <c r="H547" s="125"/>
      <c r="I547" s="125"/>
      <c r="J547" s="125"/>
      <c r="K547" s="33"/>
      <c r="L547" s="40"/>
      <c r="M547" s="40"/>
      <c r="N547" s="16"/>
    </row>
    <row r="548" spans="1:14" s="14" customFormat="1" ht="15.75">
      <c r="A548" s="88"/>
      <c r="B548" s="59"/>
      <c r="C548" s="7" t="s">
        <v>371</v>
      </c>
      <c r="D548" s="21">
        <v>0</v>
      </c>
      <c r="E548" s="21">
        <v>0</v>
      </c>
      <c r="F548" s="21">
        <v>0</v>
      </c>
      <c r="G548" s="17" t="e">
        <f t="shared" si="27"/>
        <v>#DIV/0!</v>
      </c>
      <c r="H548" s="125"/>
      <c r="I548" s="125"/>
      <c r="J548" s="125"/>
      <c r="K548" s="33"/>
      <c r="L548" s="40"/>
      <c r="M548" s="40"/>
      <c r="N548" s="16"/>
    </row>
    <row r="549" spans="1:14" s="14" customFormat="1" ht="15.75">
      <c r="A549" s="88"/>
      <c r="B549" s="59"/>
      <c r="C549" s="7" t="s">
        <v>372</v>
      </c>
      <c r="D549" s="21">
        <v>0</v>
      </c>
      <c r="E549" s="21">
        <v>0</v>
      </c>
      <c r="F549" s="21">
        <v>0</v>
      </c>
      <c r="G549" s="17" t="e">
        <f t="shared" si="27"/>
        <v>#DIV/0!</v>
      </c>
      <c r="H549" s="125"/>
      <c r="I549" s="125"/>
      <c r="J549" s="125"/>
      <c r="K549" s="33"/>
      <c r="L549" s="40"/>
      <c r="M549" s="40"/>
      <c r="N549" s="16"/>
    </row>
    <row r="550" spans="1:14" s="14" customFormat="1" ht="55.5" customHeight="1">
      <c r="A550" s="88"/>
      <c r="B550" s="59"/>
      <c r="C550" s="7" t="s">
        <v>373</v>
      </c>
      <c r="D550" s="21">
        <v>0</v>
      </c>
      <c r="E550" s="21">
        <v>0</v>
      </c>
      <c r="F550" s="21">
        <v>0</v>
      </c>
      <c r="G550" s="17" t="e">
        <f t="shared" si="27"/>
        <v>#DIV/0!</v>
      </c>
      <c r="H550" s="126"/>
      <c r="I550" s="126"/>
      <c r="J550" s="126"/>
      <c r="K550" s="33"/>
      <c r="L550" s="40"/>
      <c r="M550" s="40"/>
      <c r="N550" s="16"/>
    </row>
    <row r="551" spans="1:14" s="14" customFormat="1" ht="15.75" customHeight="1">
      <c r="A551" s="87" t="s">
        <v>83</v>
      </c>
      <c r="B551" s="58" t="s">
        <v>262</v>
      </c>
      <c r="C551" s="13" t="s">
        <v>369</v>
      </c>
      <c r="D551" s="27">
        <f>SUM(D552:D555)</f>
        <v>35398.949999999997</v>
      </c>
      <c r="E551" s="27">
        <f>SUM(E552:E555)</f>
        <v>18355.36</v>
      </c>
      <c r="F551" s="27">
        <f>SUM(F552:F555)</f>
        <v>18290.57</v>
      </c>
      <c r="G551" s="17">
        <f t="shared" si="27"/>
        <v>51.669809415251024</v>
      </c>
      <c r="H551" s="65"/>
      <c r="I551" s="65"/>
      <c r="J551" s="65"/>
      <c r="K551" s="97" t="s">
        <v>423</v>
      </c>
      <c r="L551" s="39"/>
      <c r="M551" s="39"/>
      <c r="N551" s="16"/>
    </row>
    <row r="552" spans="1:14" s="14" customFormat="1" ht="15.75">
      <c r="A552" s="88"/>
      <c r="B552" s="59"/>
      <c r="C552" s="7" t="s">
        <v>370</v>
      </c>
      <c r="D552" s="27">
        <f>D557</f>
        <v>35398.949999999997</v>
      </c>
      <c r="E552" s="27">
        <f>E557</f>
        <v>18355.36</v>
      </c>
      <c r="F552" s="27">
        <f>F557</f>
        <v>18290.57</v>
      </c>
      <c r="G552" s="17">
        <f t="shared" si="27"/>
        <v>51.669809415251024</v>
      </c>
      <c r="H552" s="47"/>
      <c r="I552" s="47"/>
      <c r="J552" s="47"/>
      <c r="K552" s="98"/>
      <c r="L552" s="40"/>
      <c r="M552" s="40"/>
      <c r="N552" s="16"/>
    </row>
    <row r="553" spans="1:14" s="14" customFormat="1" ht="15.75">
      <c r="A553" s="88"/>
      <c r="B553" s="59"/>
      <c r="C553" s="7" t="s">
        <v>371</v>
      </c>
      <c r="D553" s="27">
        <f t="shared" ref="D553:F555" si="30">D558</f>
        <v>0</v>
      </c>
      <c r="E553" s="27">
        <f t="shared" si="30"/>
        <v>0</v>
      </c>
      <c r="F553" s="27">
        <f t="shared" si="30"/>
        <v>0</v>
      </c>
      <c r="G553" s="17" t="e">
        <f t="shared" si="27"/>
        <v>#DIV/0!</v>
      </c>
      <c r="H553" s="47"/>
      <c r="I553" s="47"/>
      <c r="J553" s="47"/>
      <c r="K553" s="98"/>
      <c r="L553" s="40"/>
      <c r="M553" s="40"/>
      <c r="N553" s="16"/>
    </row>
    <row r="554" spans="1:14" s="14" customFormat="1" ht="18" customHeight="1">
      <c r="A554" s="88"/>
      <c r="B554" s="59"/>
      <c r="C554" s="7" t="s">
        <v>372</v>
      </c>
      <c r="D554" s="27">
        <f t="shared" si="30"/>
        <v>0</v>
      </c>
      <c r="E554" s="27">
        <f t="shared" si="30"/>
        <v>0</v>
      </c>
      <c r="F554" s="27">
        <f t="shared" si="30"/>
        <v>0</v>
      </c>
      <c r="G554" s="17" t="e">
        <f t="shared" si="27"/>
        <v>#DIV/0!</v>
      </c>
      <c r="H554" s="47"/>
      <c r="I554" s="47"/>
      <c r="J554" s="47"/>
      <c r="K554" s="98"/>
      <c r="L554" s="40"/>
      <c r="M554" s="40"/>
      <c r="N554" s="16"/>
    </row>
    <row r="555" spans="1:14" s="14" customFormat="1" ht="16.5" customHeight="1">
      <c r="A555" s="88"/>
      <c r="B555" s="59"/>
      <c r="C555" s="7" t="s">
        <v>373</v>
      </c>
      <c r="D555" s="27">
        <f t="shared" si="30"/>
        <v>0</v>
      </c>
      <c r="E555" s="27">
        <f t="shared" si="30"/>
        <v>0</v>
      </c>
      <c r="F555" s="27">
        <f t="shared" si="30"/>
        <v>0</v>
      </c>
      <c r="G555" s="17" t="e">
        <f t="shared" si="27"/>
        <v>#DIV/0!</v>
      </c>
      <c r="H555" s="48"/>
      <c r="I555" s="48"/>
      <c r="J555" s="48"/>
      <c r="K555" s="98"/>
      <c r="L555" s="40"/>
      <c r="M555" s="40"/>
      <c r="N555" s="16"/>
    </row>
    <row r="556" spans="1:14" s="14" customFormat="1" ht="21" customHeight="1">
      <c r="A556" s="87" t="s">
        <v>84</v>
      </c>
      <c r="B556" s="61" t="s">
        <v>85</v>
      </c>
      <c r="C556" s="13" t="s">
        <v>369</v>
      </c>
      <c r="D556" s="27">
        <f>D557+D558+D559+D560</f>
        <v>35398.949999999997</v>
      </c>
      <c r="E556" s="27">
        <f>E557+E558+E559+E560</f>
        <v>18355.36</v>
      </c>
      <c r="F556" s="27">
        <f>F557+F558+F559+F560</f>
        <v>18290.57</v>
      </c>
      <c r="G556" s="17">
        <f t="shared" si="27"/>
        <v>51.669809415251024</v>
      </c>
      <c r="H556" s="161" t="s">
        <v>86</v>
      </c>
      <c r="I556" s="65" t="s">
        <v>185</v>
      </c>
      <c r="J556" s="65" t="s">
        <v>138</v>
      </c>
      <c r="K556" s="97" t="s">
        <v>423</v>
      </c>
      <c r="L556" s="39"/>
      <c r="M556" s="39"/>
      <c r="N556" s="16"/>
    </row>
    <row r="557" spans="1:14" s="14" customFormat="1" ht="15.75" customHeight="1">
      <c r="A557" s="88"/>
      <c r="B557" s="62"/>
      <c r="C557" s="7" t="s">
        <v>370</v>
      </c>
      <c r="D557" s="27">
        <v>35398.949999999997</v>
      </c>
      <c r="E557" s="27">
        <v>18355.36</v>
      </c>
      <c r="F557" s="27">
        <v>18290.57</v>
      </c>
      <c r="G557" s="17">
        <f t="shared" si="27"/>
        <v>51.669809415251024</v>
      </c>
      <c r="H557" s="101"/>
      <c r="I557" s="47"/>
      <c r="J557" s="47"/>
      <c r="K557" s="98"/>
      <c r="L557" s="40"/>
      <c r="M557" s="40"/>
      <c r="N557" s="16"/>
    </row>
    <row r="558" spans="1:14" s="14" customFormat="1" ht="15.75" customHeight="1">
      <c r="A558" s="88"/>
      <c r="B558" s="62"/>
      <c r="C558" s="7" t="s">
        <v>371</v>
      </c>
      <c r="D558" s="27">
        <v>0</v>
      </c>
      <c r="E558" s="27">
        <v>0</v>
      </c>
      <c r="F558" s="27">
        <v>0</v>
      </c>
      <c r="G558" s="17" t="e">
        <f t="shared" si="27"/>
        <v>#DIV/0!</v>
      </c>
      <c r="H558" s="101"/>
      <c r="I558" s="47"/>
      <c r="J558" s="47"/>
      <c r="K558" s="98"/>
      <c r="L558" s="40"/>
      <c r="M558" s="40"/>
      <c r="N558" s="16"/>
    </row>
    <row r="559" spans="1:14" s="14" customFormat="1" ht="15.75" customHeight="1">
      <c r="A559" s="88"/>
      <c r="B559" s="62"/>
      <c r="C559" s="7" t="s">
        <v>372</v>
      </c>
      <c r="D559" s="27">
        <v>0</v>
      </c>
      <c r="E559" s="27">
        <v>0</v>
      </c>
      <c r="F559" s="27">
        <v>0</v>
      </c>
      <c r="G559" s="17" t="e">
        <f t="shared" si="27"/>
        <v>#DIV/0!</v>
      </c>
      <c r="H559" s="101"/>
      <c r="I559" s="47"/>
      <c r="J559" s="47"/>
      <c r="K559" s="98"/>
      <c r="L559" s="40"/>
      <c r="M559" s="40"/>
      <c r="N559" s="16"/>
    </row>
    <row r="560" spans="1:14" s="14" customFormat="1" ht="30.75" customHeight="1">
      <c r="A560" s="89"/>
      <c r="B560" s="63"/>
      <c r="C560" s="7" t="s">
        <v>373</v>
      </c>
      <c r="D560" s="27">
        <v>0</v>
      </c>
      <c r="E560" s="27">
        <v>0</v>
      </c>
      <c r="F560" s="27">
        <v>0</v>
      </c>
      <c r="G560" s="17" t="e">
        <f t="shared" si="27"/>
        <v>#DIV/0!</v>
      </c>
      <c r="H560" s="102"/>
      <c r="I560" s="48"/>
      <c r="J560" s="48"/>
      <c r="K560" s="99"/>
      <c r="L560" s="40"/>
      <c r="M560" s="40"/>
      <c r="N560" s="16"/>
    </row>
    <row r="561" spans="2:7" ht="12.75" customHeight="1">
      <c r="B561" s="15"/>
      <c r="D561" s="9"/>
      <c r="E561" s="9"/>
      <c r="F561" s="9"/>
      <c r="G561" s="9"/>
    </row>
    <row r="562" spans="2:7" ht="12.75" customHeight="1">
      <c r="B562" s="15"/>
      <c r="D562" s="9"/>
      <c r="E562" s="9"/>
      <c r="F562" s="9"/>
      <c r="G562" s="9"/>
    </row>
    <row r="563" spans="2:7" ht="12.75" customHeight="1">
      <c r="B563" s="15"/>
      <c r="D563" s="9"/>
      <c r="E563" s="9"/>
      <c r="F563" s="9"/>
      <c r="G563" s="9"/>
    </row>
    <row r="564" spans="2:7" ht="12.75" customHeight="1">
      <c r="B564" s="15"/>
      <c r="D564" s="9"/>
      <c r="E564" s="9"/>
      <c r="F564" s="9"/>
      <c r="G564" s="9"/>
    </row>
    <row r="565" spans="2:7" ht="12.75" customHeight="1">
      <c r="B565" s="15"/>
      <c r="D565" s="9"/>
      <c r="E565" s="9"/>
      <c r="F565" s="9"/>
      <c r="G565" s="9"/>
    </row>
    <row r="566" spans="2:7" ht="12.75" customHeight="1">
      <c r="B566" s="15"/>
      <c r="D566" s="9"/>
      <c r="E566" s="9"/>
      <c r="F566" s="9"/>
      <c r="G566" s="9"/>
    </row>
    <row r="567" spans="2:7" ht="12.75" customHeight="1">
      <c r="B567" s="15"/>
      <c r="D567" s="9"/>
      <c r="E567" s="9"/>
      <c r="F567" s="9"/>
      <c r="G567" s="9"/>
    </row>
    <row r="568" spans="2:7" ht="12.75" customHeight="1">
      <c r="B568" s="15"/>
      <c r="D568" s="9"/>
      <c r="E568" s="9"/>
      <c r="F568" s="9"/>
      <c r="G568" s="9"/>
    </row>
    <row r="569" spans="2:7" ht="12.75" customHeight="1">
      <c r="B569" s="15"/>
      <c r="D569" s="9"/>
      <c r="E569" s="9"/>
      <c r="F569" s="9"/>
      <c r="G569" s="9"/>
    </row>
    <row r="570" spans="2:7" ht="12.75" customHeight="1">
      <c r="B570" s="15"/>
      <c r="D570" s="9"/>
      <c r="E570" s="9"/>
      <c r="F570" s="9"/>
      <c r="G570" s="9"/>
    </row>
    <row r="571" spans="2:7" ht="12.75" customHeight="1">
      <c r="D571" s="9"/>
      <c r="E571" s="9"/>
      <c r="F571" s="9"/>
      <c r="G571" s="9"/>
    </row>
    <row r="572" spans="2:7" ht="12.75" customHeight="1">
      <c r="D572" s="9"/>
      <c r="E572" s="9"/>
      <c r="F572" s="9"/>
      <c r="G572" s="9"/>
    </row>
    <row r="573" spans="2:7" ht="12.75" customHeight="1">
      <c r="D573" s="9"/>
      <c r="E573" s="9"/>
      <c r="F573" s="9"/>
      <c r="G573" s="9"/>
    </row>
    <row r="574" spans="2:7" ht="12.75" customHeight="1">
      <c r="D574" s="9"/>
      <c r="E574" s="9"/>
      <c r="F574" s="9"/>
      <c r="G574" s="9"/>
    </row>
    <row r="575" spans="2:7" ht="12.75" customHeight="1">
      <c r="D575" s="9"/>
      <c r="E575" s="9"/>
      <c r="F575" s="9"/>
      <c r="G575" s="9"/>
    </row>
    <row r="576" spans="2:7" ht="12.75" customHeight="1">
      <c r="D576" s="9"/>
      <c r="E576" s="9"/>
      <c r="F576" s="9"/>
      <c r="G576" s="9"/>
    </row>
    <row r="577" spans="4:7" ht="12.75" customHeight="1">
      <c r="D577" s="9"/>
      <c r="E577" s="9"/>
      <c r="F577" s="9"/>
      <c r="G577" s="9"/>
    </row>
    <row r="578" spans="4:7" ht="12.75" customHeight="1">
      <c r="D578" s="9"/>
      <c r="E578" s="9"/>
      <c r="F578" s="9"/>
      <c r="G578" s="9"/>
    </row>
    <row r="579" spans="4:7" ht="12.75" customHeight="1">
      <c r="D579" s="9"/>
      <c r="E579" s="9"/>
      <c r="F579" s="9"/>
      <c r="G579" s="9"/>
    </row>
    <row r="580" spans="4:7" ht="12.75" customHeight="1">
      <c r="D580" s="9"/>
      <c r="E580" s="9"/>
      <c r="F580" s="9"/>
      <c r="G580" s="9"/>
    </row>
    <row r="581" spans="4:7" ht="12.75" customHeight="1">
      <c r="D581" s="9"/>
      <c r="E581" s="9"/>
      <c r="F581" s="9"/>
      <c r="G581" s="9"/>
    </row>
    <row r="582" spans="4:7" ht="12.75" customHeight="1">
      <c r="D582" s="9"/>
      <c r="E582" s="9"/>
      <c r="F582" s="9"/>
      <c r="G582" s="9"/>
    </row>
    <row r="583" spans="4:7" ht="12.75" customHeight="1">
      <c r="D583" s="9"/>
      <c r="E583" s="9"/>
      <c r="F583" s="9"/>
      <c r="G583" s="9"/>
    </row>
    <row r="584" spans="4:7" ht="12.75" customHeight="1">
      <c r="D584" s="9"/>
      <c r="E584" s="9"/>
      <c r="F584" s="9"/>
      <c r="G584" s="9"/>
    </row>
    <row r="585" spans="4:7" ht="12.75" customHeight="1">
      <c r="D585" s="9"/>
      <c r="E585" s="9"/>
      <c r="F585" s="9"/>
      <c r="G585" s="9"/>
    </row>
    <row r="586" spans="4:7" ht="12.75" customHeight="1">
      <c r="D586" s="9"/>
      <c r="E586" s="9"/>
      <c r="F586" s="9"/>
      <c r="G586" s="9"/>
    </row>
    <row r="587" spans="4:7" ht="12.75" customHeight="1">
      <c r="D587" s="9"/>
      <c r="E587" s="9"/>
      <c r="F587" s="9"/>
      <c r="G587" s="9"/>
    </row>
    <row r="588" spans="4:7" ht="12.75" customHeight="1">
      <c r="D588" s="9"/>
      <c r="E588" s="9"/>
      <c r="F588" s="9"/>
      <c r="G588" s="9"/>
    </row>
    <row r="589" spans="4:7" ht="12.75" customHeight="1">
      <c r="D589" s="9"/>
      <c r="E589" s="9"/>
      <c r="F589" s="9"/>
      <c r="G589" s="9"/>
    </row>
    <row r="590" spans="4:7" ht="12.75" customHeight="1">
      <c r="D590" s="9"/>
      <c r="E590" s="9"/>
      <c r="F590" s="9"/>
      <c r="G590" s="9"/>
    </row>
    <row r="591" spans="4:7" ht="12.75" customHeight="1">
      <c r="D591" s="9"/>
      <c r="E591" s="9"/>
      <c r="F591" s="9"/>
      <c r="G591" s="9"/>
    </row>
    <row r="592" spans="4:7" ht="12.75" customHeight="1">
      <c r="D592" s="9"/>
      <c r="E592" s="9"/>
      <c r="F592" s="9"/>
      <c r="G592" s="9"/>
    </row>
    <row r="593" spans="4:7" ht="12.75" customHeight="1">
      <c r="D593" s="9"/>
      <c r="E593" s="9"/>
      <c r="F593" s="9"/>
      <c r="G593" s="9"/>
    </row>
    <row r="594" spans="4:7" ht="12.75" customHeight="1">
      <c r="D594" s="9"/>
      <c r="E594" s="9"/>
      <c r="F594" s="9"/>
      <c r="G594" s="9"/>
    </row>
    <row r="595" spans="4:7" ht="12.75" customHeight="1">
      <c r="D595" s="9"/>
      <c r="E595" s="9"/>
      <c r="F595" s="9"/>
      <c r="G595" s="9"/>
    </row>
    <row r="596" spans="4:7" ht="12.75" customHeight="1">
      <c r="D596" s="9"/>
      <c r="E596" s="9"/>
      <c r="F596" s="9"/>
      <c r="G596" s="9"/>
    </row>
    <row r="597" spans="4:7" ht="12.75" customHeight="1">
      <c r="D597" s="9"/>
      <c r="E597" s="9"/>
      <c r="F597" s="9"/>
      <c r="G597" s="9"/>
    </row>
    <row r="598" spans="4:7" ht="12.75" customHeight="1">
      <c r="D598" s="9"/>
      <c r="E598" s="9"/>
      <c r="F598" s="9"/>
      <c r="G598" s="9"/>
    </row>
    <row r="599" spans="4:7" ht="12.75" customHeight="1">
      <c r="D599" s="9"/>
      <c r="E599" s="9"/>
      <c r="F599" s="9"/>
      <c r="G599" s="9"/>
    </row>
    <row r="600" spans="4:7" ht="12.75" customHeight="1">
      <c r="D600" s="9"/>
      <c r="E600" s="9"/>
      <c r="F600" s="9"/>
      <c r="G600" s="9"/>
    </row>
    <row r="601" spans="4:7" ht="12.75" customHeight="1">
      <c r="D601" s="9"/>
      <c r="E601" s="9"/>
      <c r="F601" s="9"/>
      <c r="G601" s="9"/>
    </row>
    <row r="602" spans="4:7" ht="12.75" customHeight="1">
      <c r="D602" s="9"/>
      <c r="E602" s="9"/>
      <c r="F602" s="9"/>
      <c r="G602" s="9"/>
    </row>
    <row r="603" spans="4:7" ht="12.75" customHeight="1">
      <c r="D603" s="9"/>
      <c r="E603" s="9"/>
      <c r="F603" s="9"/>
      <c r="G603" s="9"/>
    </row>
    <row r="604" spans="4:7" ht="12.75" customHeight="1">
      <c r="D604" s="9"/>
      <c r="E604" s="9"/>
      <c r="F604" s="9"/>
      <c r="G604" s="9"/>
    </row>
    <row r="605" spans="4:7" ht="12.75" customHeight="1">
      <c r="D605" s="9"/>
      <c r="E605" s="9"/>
      <c r="F605" s="9"/>
      <c r="G605" s="9"/>
    </row>
    <row r="606" spans="4:7" ht="12.75" customHeight="1">
      <c r="D606" s="9"/>
      <c r="E606" s="9"/>
      <c r="F606" s="9"/>
      <c r="G606" s="9"/>
    </row>
    <row r="607" spans="4:7" ht="12.75" customHeight="1">
      <c r="D607" s="9"/>
      <c r="E607" s="9"/>
      <c r="F607" s="9"/>
      <c r="G607" s="9"/>
    </row>
    <row r="608" spans="4:7" ht="12.75" customHeight="1">
      <c r="D608" s="9"/>
      <c r="E608" s="9"/>
      <c r="F608" s="9"/>
      <c r="G608" s="9"/>
    </row>
    <row r="609" spans="4:7" ht="12.75" customHeight="1">
      <c r="D609" s="9"/>
      <c r="E609" s="9"/>
      <c r="F609" s="9"/>
      <c r="G609" s="9"/>
    </row>
    <row r="610" spans="4:7" ht="12.75" customHeight="1">
      <c r="D610" s="9"/>
      <c r="E610" s="9"/>
      <c r="F610" s="9"/>
      <c r="G610" s="9"/>
    </row>
    <row r="611" spans="4:7" ht="12.75" customHeight="1">
      <c r="D611" s="9"/>
      <c r="E611" s="9"/>
      <c r="F611" s="9"/>
      <c r="G611" s="9"/>
    </row>
    <row r="612" spans="4:7" ht="12.75" customHeight="1">
      <c r="D612" s="9"/>
      <c r="E612" s="9"/>
      <c r="F612" s="9"/>
      <c r="G612" s="9"/>
    </row>
    <row r="613" spans="4:7" ht="12.75" customHeight="1">
      <c r="D613" s="9"/>
      <c r="E613" s="9"/>
      <c r="F613" s="9"/>
      <c r="G613" s="9"/>
    </row>
    <row r="614" spans="4:7" ht="12.75" customHeight="1">
      <c r="D614" s="9"/>
      <c r="E614" s="9"/>
      <c r="F614" s="9"/>
      <c r="G614" s="9"/>
    </row>
    <row r="615" spans="4:7" ht="12.75" customHeight="1">
      <c r="D615" s="9"/>
      <c r="E615" s="9"/>
      <c r="F615" s="9"/>
      <c r="G615" s="9"/>
    </row>
    <row r="616" spans="4:7" ht="12.75" customHeight="1">
      <c r="D616" s="9"/>
      <c r="E616" s="9"/>
      <c r="F616" s="9"/>
      <c r="G616" s="9"/>
    </row>
    <row r="617" spans="4:7" ht="12.75" customHeight="1">
      <c r="D617" s="9"/>
      <c r="E617" s="9"/>
      <c r="F617" s="9"/>
      <c r="G617" s="9"/>
    </row>
    <row r="618" spans="4:7" ht="12.75" customHeight="1">
      <c r="D618" s="9"/>
      <c r="E618" s="9"/>
      <c r="F618" s="9"/>
      <c r="G618" s="9"/>
    </row>
    <row r="619" spans="4:7" ht="12.75" customHeight="1">
      <c r="D619" s="9"/>
      <c r="E619" s="9"/>
      <c r="F619" s="9"/>
      <c r="G619" s="9"/>
    </row>
    <row r="620" spans="4:7" ht="12.75" customHeight="1">
      <c r="D620" s="9"/>
      <c r="E620" s="9"/>
      <c r="F620" s="9"/>
      <c r="G620" s="9"/>
    </row>
    <row r="621" spans="4:7" ht="12.75" customHeight="1">
      <c r="D621" s="9"/>
      <c r="E621" s="9"/>
      <c r="F621" s="9"/>
      <c r="G621" s="9"/>
    </row>
    <row r="622" spans="4:7" ht="12.75" customHeight="1">
      <c r="D622" s="9"/>
      <c r="E622" s="9"/>
      <c r="F622" s="9"/>
      <c r="G622" s="9"/>
    </row>
    <row r="623" spans="4:7" ht="12.75" customHeight="1">
      <c r="D623" s="9"/>
      <c r="E623" s="9"/>
      <c r="F623" s="9"/>
      <c r="G623" s="9"/>
    </row>
    <row r="624" spans="4:7" ht="12.75" customHeight="1">
      <c r="D624" s="9"/>
      <c r="E624" s="9"/>
      <c r="F624" s="9"/>
      <c r="G624" s="9"/>
    </row>
    <row r="625" spans="4:7" ht="12.75" customHeight="1">
      <c r="D625" s="9"/>
      <c r="E625" s="9"/>
      <c r="F625" s="9"/>
      <c r="G625" s="9"/>
    </row>
    <row r="626" spans="4:7" ht="12.75" customHeight="1">
      <c r="D626" s="9"/>
      <c r="E626" s="9"/>
      <c r="F626" s="9"/>
      <c r="G626" s="9"/>
    </row>
    <row r="627" spans="4:7" ht="12.75" customHeight="1">
      <c r="D627" s="9"/>
      <c r="E627" s="9"/>
      <c r="F627" s="9"/>
      <c r="G627" s="9"/>
    </row>
    <row r="628" spans="4:7" ht="12.75" customHeight="1">
      <c r="D628" s="9"/>
      <c r="E628" s="9"/>
      <c r="F628" s="9"/>
      <c r="G628" s="9"/>
    </row>
    <row r="629" spans="4:7" ht="12.75" customHeight="1">
      <c r="D629" s="9"/>
      <c r="E629" s="9"/>
      <c r="F629" s="9"/>
      <c r="G629" s="9"/>
    </row>
    <row r="630" spans="4:7" ht="12.75" customHeight="1">
      <c r="D630" s="9"/>
      <c r="E630" s="9"/>
      <c r="F630" s="9"/>
      <c r="G630" s="9"/>
    </row>
    <row r="631" spans="4:7" ht="12.75" customHeight="1">
      <c r="D631" s="9"/>
      <c r="E631" s="9"/>
      <c r="F631" s="9"/>
      <c r="G631" s="9"/>
    </row>
    <row r="632" spans="4:7" ht="12.75" customHeight="1">
      <c r="D632" s="9"/>
      <c r="E632" s="9"/>
      <c r="F632" s="9"/>
      <c r="G632" s="9"/>
    </row>
    <row r="633" spans="4:7" ht="12.75" customHeight="1">
      <c r="D633" s="9"/>
      <c r="E633" s="9"/>
      <c r="F633" s="9"/>
      <c r="G633" s="9"/>
    </row>
    <row r="634" spans="4:7" ht="12.75" customHeight="1">
      <c r="D634" s="9"/>
      <c r="E634" s="9"/>
      <c r="F634" s="9"/>
      <c r="G634" s="9"/>
    </row>
    <row r="635" spans="4:7" ht="12.75" customHeight="1">
      <c r="D635" s="9"/>
      <c r="E635" s="9"/>
      <c r="F635" s="9"/>
      <c r="G635" s="9"/>
    </row>
    <row r="636" spans="4:7" ht="12.75" customHeight="1">
      <c r="D636" s="9"/>
      <c r="E636" s="9"/>
      <c r="F636" s="9"/>
      <c r="G636" s="9"/>
    </row>
    <row r="637" spans="4:7" ht="12.75" customHeight="1">
      <c r="D637" s="9"/>
      <c r="E637" s="9"/>
      <c r="F637" s="9"/>
      <c r="G637" s="9"/>
    </row>
    <row r="638" spans="4:7" ht="12.75" customHeight="1">
      <c r="D638" s="9"/>
      <c r="E638" s="9"/>
      <c r="F638" s="9"/>
      <c r="G638" s="9"/>
    </row>
    <row r="639" spans="4:7" ht="12.75" customHeight="1">
      <c r="D639" s="9"/>
      <c r="E639" s="9"/>
      <c r="F639" s="9"/>
      <c r="G639" s="9"/>
    </row>
    <row r="640" spans="4:7" ht="12.75" customHeight="1">
      <c r="D640" s="9"/>
      <c r="E640" s="9"/>
      <c r="F640" s="9"/>
      <c r="G640" s="9"/>
    </row>
    <row r="641" spans="4:7" ht="12.75" customHeight="1">
      <c r="D641" s="9"/>
      <c r="E641" s="9"/>
      <c r="F641" s="9"/>
      <c r="G641" s="9"/>
    </row>
    <row r="642" spans="4:7" ht="12.75" customHeight="1">
      <c r="D642" s="9"/>
      <c r="E642" s="9"/>
      <c r="F642" s="9"/>
      <c r="G642" s="9"/>
    </row>
    <row r="643" spans="4:7" ht="12.75" customHeight="1">
      <c r="D643" s="9"/>
      <c r="E643" s="9"/>
      <c r="F643" s="9"/>
      <c r="G643" s="9"/>
    </row>
    <row r="644" spans="4:7" ht="12.75" customHeight="1">
      <c r="D644" s="9"/>
      <c r="E644" s="9"/>
      <c r="F644" s="9"/>
      <c r="G644" s="9"/>
    </row>
    <row r="645" spans="4:7" ht="12.75" customHeight="1">
      <c r="D645" s="9"/>
      <c r="E645" s="9"/>
      <c r="F645" s="9"/>
      <c r="G645" s="9"/>
    </row>
    <row r="646" spans="4:7" ht="12.75" customHeight="1">
      <c r="D646" s="9"/>
      <c r="E646" s="9"/>
      <c r="F646" s="9"/>
      <c r="G646" s="9"/>
    </row>
    <row r="647" spans="4:7" ht="12.75" customHeight="1">
      <c r="D647" s="9"/>
      <c r="E647" s="9"/>
      <c r="F647" s="9"/>
      <c r="G647" s="9"/>
    </row>
    <row r="648" spans="4:7" ht="12.75" customHeight="1">
      <c r="D648" s="9"/>
      <c r="E648" s="9"/>
      <c r="F648" s="9"/>
      <c r="G648" s="9"/>
    </row>
  </sheetData>
  <mergeCells count="888">
    <mergeCell ref="K511:K515"/>
    <mergeCell ref="L556:L560"/>
    <mergeCell ref="H551:H555"/>
    <mergeCell ref="H556:H560"/>
    <mergeCell ref="I551:I555"/>
    <mergeCell ref="I556:I560"/>
    <mergeCell ref="J556:J560"/>
    <mergeCell ref="L551:L555"/>
    <mergeCell ref="K551:K555"/>
    <mergeCell ref="L541:L545"/>
    <mergeCell ref="J541:J545"/>
    <mergeCell ref="J546:J550"/>
    <mergeCell ref="L526:L530"/>
    <mergeCell ref="L536:L540"/>
    <mergeCell ref="K526:K530"/>
    <mergeCell ref="L546:L550"/>
    <mergeCell ref="J526:J530"/>
    <mergeCell ref="K541:K545"/>
    <mergeCell ref="K546:K550"/>
    <mergeCell ref="H546:H550"/>
    <mergeCell ref="I531:I535"/>
    <mergeCell ref="H536:H540"/>
    <mergeCell ref="J536:J540"/>
    <mergeCell ref="K536:K540"/>
    <mergeCell ref="H541:H545"/>
    <mergeCell ref="I541:I545"/>
    <mergeCell ref="I546:I550"/>
    <mergeCell ref="J441:J445"/>
    <mergeCell ref="J481:J485"/>
    <mergeCell ref="J476:J480"/>
    <mergeCell ref="I441:I445"/>
    <mergeCell ref="J446:J450"/>
    <mergeCell ref="K556:K560"/>
    <mergeCell ref="J531:J535"/>
    <mergeCell ref="J551:J555"/>
    <mergeCell ref="I501:I505"/>
    <mergeCell ref="I506:I510"/>
    <mergeCell ref="L516:L520"/>
    <mergeCell ref="L531:L535"/>
    <mergeCell ref="I536:I540"/>
    <mergeCell ref="H526:H530"/>
    <mergeCell ref="H521:J525"/>
    <mergeCell ref="L521:L525"/>
    <mergeCell ref="K521:K525"/>
    <mergeCell ref="K516:K520"/>
    <mergeCell ref="I526:I530"/>
    <mergeCell ref="J491:J495"/>
    <mergeCell ref="I516:I520"/>
    <mergeCell ref="J516:J520"/>
    <mergeCell ref="J511:J515"/>
    <mergeCell ref="J501:J505"/>
    <mergeCell ref="J506:J510"/>
    <mergeCell ref="I511:I515"/>
    <mergeCell ref="K486:K490"/>
    <mergeCell ref="K531:K535"/>
    <mergeCell ref="I436:I440"/>
    <mergeCell ref="K451:K455"/>
    <mergeCell ref="K456:K460"/>
    <mergeCell ref="J466:J470"/>
    <mergeCell ref="I491:I495"/>
    <mergeCell ref="J451:J455"/>
    <mergeCell ref="J456:J460"/>
    <mergeCell ref="I446:I450"/>
    <mergeCell ref="H471:H475"/>
    <mergeCell ref="I481:I485"/>
    <mergeCell ref="I476:I480"/>
    <mergeCell ref="J486:J490"/>
    <mergeCell ref="H486:H490"/>
    <mergeCell ref="J471:J475"/>
    <mergeCell ref="I471:I475"/>
    <mergeCell ref="I486:I490"/>
    <mergeCell ref="K331:K335"/>
    <mergeCell ref="K316:K320"/>
    <mergeCell ref="K306:K310"/>
    <mergeCell ref="K301:K305"/>
    <mergeCell ref="K311:K315"/>
    <mergeCell ref="K321:K325"/>
    <mergeCell ref="H506:H510"/>
    <mergeCell ref="K421:K425"/>
    <mergeCell ref="K406:K410"/>
    <mergeCell ref="J426:J430"/>
    <mergeCell ref="J411:J415"/>
    <mergeCell ref="K411:K415"/>
    <mergeCell ref="J416:J420"/>
    <mergeCell ref="K431:K435"/>
    <mergeCell ref="K446:K450"/>
    <mergeCell ref="K436:K440"/>
    <mergeCell ref="J436:J440"/>
    <mergeCell ref="K441:K445"/>
    <mergeCell ref="K426:K430"/>
    <mergeCell ref="K356:K360"/>
    <mergeCell ref="J356:J360"/>
    <mergeCell ref="K416:K420"/>
    <mergeCell ref="K396:K400"/>
    <mergeCell ref="K361:K365"/>
    <mergeCell ref="K401:K405"/>
    <mergeCell ref="J361:J365"/>
    <mergeCell ref="J381:J385"/>
    <mergeCell ref="J371:J375"/>
    <mergeCell ref="J391:J395"/>
    <mergeCell ref="L376:L380"/>
    <mergeCell ref="L371:L375"/>
    <mergeCell ref="J376:J380"/>
    <mergeCell ref="L391:L395"/>
    <mergeCell ref="L386:L390"/>
    <mergeCell ref="K371:K375"/>
    <mergeCell ref="M346:M350"/>
    <mergeCell ref="M326:M330"/>
    <mergeCell ref="M361:M365"/>
    <mergeCell ref="L366:L370"/>
    <mergeCell ref="L361:L365"/>
    <mergeCell ref="L346:L350"/>
    <mergeCell ref="M366:M370"/>
    <mergeCell ref="L336:L340"/>
    <mergeCell ref="K336:K340"/>
    <mergeCell ref="M306:M310"/>
    <mergeCell ref="J336:J340"/>
    <mergeCell ref="K386:K390"/>
    <mergeCell ref="J346:J350"/>
    <mergeCell ref="J366:J370"/>
    <mergeCell ref="K366:K370"/>
    <mergeCell ref="K351:K355"/>
    <mergeCell ref="J351:J355"/>
    <mergeCell ref="K376:K380"/>
    <mergeCell ref="K381:K385"/>
    <mergeCell ref="M371:M375"/>
    <mergeCell ref="L301:L305"/>
    <mergeCell ref="M341:M345"/>
    <mergeCell ref="M351:M355"/>
    <mergeCell ref="L356:L360"/>
    <mergeCell ref="M336:M340"/>
    <mergeCell ref="M321:M325"/>
    <mergeCell ref="L331:L335"/>
    <mergeCell ref="L326:L330"/>
    <mergeCell ref="L351:L355"/>
    <mergeCell ref="L266:L270"/>
    <mergeCell ref="L291:L295"/>
    <mergeCell ref="M301:M305"/>
    <mergeCell ref="L306:L310"/>
    <mergeCell ref="M266:M270"/>
    <mergeCell ref="L281:L285"/>
    <mergeCell ref="L276:L280"/>
    <mergeCell ref="M296:M300"/>
    <mergeCell ref="M286:M290"/>
    <mergeCell ref="M291:M295"/>
    <mergeCell ref="L456:L460"/>
    <mergeCell ref="M376:M380"/>
    <mergeCell ref="M386:M390"/>
    <mergeCell ref="L436:L440"/>
    <mergeCell ref="M431:M435"/>
    <mergeCell ref="M426:M430"/>
    <mergeCell ref="L416:L420"/>
    <mergeCell ref="L421:L425"/>
    <mergeCell ref="L431:L435"/>
    <mergeCell ref="M411:M415"/>
    <mergeCell ref="M281:M285"/>
    <mergeCell ref="M356:M360"/>
    <mergeCell ref="M311:M315"/>
    <mergeCell ref="L311:L315"/>
    <mergeCell ref="L341:L345"/>
    <mergeCell ref="L316:L320"/>
    <mergeCell ref="L296:L300"/>
    <mergeCell ref="L321:L325"/>
    <mergeCell ref="M331:M335"/>
    <mergeCell ref="M316:M320"/>
    <mergeCell ref="M446:M450"/>
    <mergeCell ref="M441:M445"/>
    <mergeCell ref="M381:M385"/>
    <mergeCell ref="M396:M400"/>
    <mergeCell ref="M406:M410"/>
    <mergeCell ref="M416:M420"/>
    <mergeCell ref="M421:M425"/>
    <mergeCell ref="M401:M405"/>
    <mergeCell ref="M391:M395"/>
    <mergeCell ref="L411:L415"/>
    <mergeCell ref="K471:K475"/>
    <mergeCell ref="K476:K480"/>
    <mergeCell ref="M436:M440"/>
    <mergeCell ref="L476:L480"/>
    <mergeCell ref="L451:L455"/>
    <mergeCell ref="L446:L450"/>
    <mergeCell ref="M471:M475"/>
    <mergeCell ref="M456:M460"/>
    <mergeCell ref="L441:L445"/>
    <mergeCell ref="L461:L465"/>
    <mergeCell ref="L466:L470"/>
    <mergeCell ref="L426:L430"/>
    <mergeCell ref="L381:L385"/>
    <mergeCell ref="K391:K395"/>
    <mergeCell ref="K466:K470"/>
    <mergeCell ref="K461:K465"/>
    <mergeCell ref="L406:L410"/>
    <mergeCell ref="L396:L400"/>
    <mergeCell ref="L401:L405"/>
    <mergeCell ref="M506:M510"/>
    <mergeCell ref="M481:M485"/>
    <mergeCell ref="K481:K485"/>
    <mergeCell ref="L506:L510"/>
    <mergeCell ref="M491:M495"/>
    <mergeCell ref="M451:M455"/>
    <mergeCell ref="M461:M465"/>
    <mergeCell ref="M466:M470"/>
    <mergeCell ref="M476:M480"/>
    <mergeCell ref="L471:L475"/>
    <mergeCell ref="A461:A465"/>
    <mergeCell ref="B461:B465"/>
    <mergeCell ref="A471:A475"/>
    <mergeCell ref="B471:B475"/>
    <mergeCell ref="L511:L515"/>
    <mergeCell ref="L501:L505"/>
    <mergeCell ref="L496:L500"/>
    <mergeCell ref="L486:L490"/>
    <mergeCell ref="L491:L495"/>
    <mergeCell ref="L481:L485"/>
    <mergeCell ref="I401:I405"/>
    <mergeCell ref="B466:B470"/>
    <mergeCell ref="M556:M560"/>
    <mergeCell ref="M536:M540"/>
    <mergeCell ref="M541:M545"/>
    <mergeCell ref="M546:M550"/>
    <mergeCell ref="M551:M555"/>
    <mergeCell ref="I431:I435"/>
    <mergeCell ref="M531:M535"/>
    <mergeCell ref="M486:M490"/>
    <mergeCell ref="M526:M530"/>
    <mergeCell ref="M521:M525"/>
    <mergeCell ref="M496:M500"/>
    <mergeCell ref="M516:M520"/>
    <mergeCell ref="M511:M515"/>
    <mergeCell ref="K491:K495"/>
    <mergeCell ref="K496:K500"/>
    <mergeCell ref="K506:K510"/>
    <mergeCell ref="K501:K505"/>
    <mergeCell ref="M501:M505"/>
    <mergeCell ref="L246:L250"/>
    <mergeCell ref="L56:L60"/>
    <mergeCell ref="L61:L65"/>
    <mergeCell ref="M86:M90"/>
    <mergeCell ref="M56:M60"/>
    <mergeCell ref="M196:M200"/>
    <mergeCell ref="M176:M180"/>
    <mergeCell ref="M181:M185"/>
    <mergeCell ref="L161:L165"/>
    <mergeCell ref="B31:B35"/>
    <mergeCell ref="A296:A300"/>
    <mergeCell ref="A321:A325"/>
    <mergeCell ref="A311:A315"/>
    <mergeCell ref="A291:A295"/>
    <mergeCell ref="A301:A305"/>
    <mergeCell ref="A31:A35"/>
    <mergeCell ref="B311:B315"/>
    <mergeCell ref="B316:B320"/>
    <mergeCell ref="H41:H45"/>
    <mergeCell ref="H31:H35"/>
    <mergeCell ref="H301:H305"/>
    <mergeCell ref="I316:I320"/>
    <mergeCell ref="H311:H315"/>
    <mergeCell ref="I41:I45"/>
    <mergeCell ref="I36:I40"/>
    <mergeCell ref="I81:I85"/>
    <mergeCell ref="H66:H70"/>
    <mergeCell ref="H61:H65"/>
    <mergeCell ref="M166:M170"/>
    <mergeCell ref="L166:L170"/>
    <mergeCell ref="B321:B325"/>
    <mergeCell ref="I311:I315"/>
    <mergeCell ref="H221:H225"/>
    <mergeCell ref="H276:H280"/>
    <mergeCell ref="H226:H230"/>
    <mergeCell ref="B301:B305"/>
    <mergeCell ref="I306:I310"/>
    <mergeCell ref="I296:I300"/>
    <mergeCell ref="M146:M150"/>
    <mergeCell ref="M136:M140"/>
    <mergeCell ref="M131:M135"/>
    <mergeCell ref="M186:M190"/>
    <mergeCell ref="L186:L190"/>
    <mergeCell ref="L176:L180"/>
    <mergeCell ref="L151:L155"/>
    <mergeCell ref="M161:M165"/>
    <mergeCell ref="L171:L175"/>
    <mergeCell ref="M141:M145"/>
    <mergeCell ref="K51:K55"/>
    <mergeCell ref="K76:K80"/>
    <mergeCell ref="L211:L215"/>
    <mergeCell ref="L201:L205"/>
    <mergeCell ref="J41:J45"/>
    <mergeCell ref="L31:L35"/>
    <mergeCell ref="K31:K35"/>
    <mergeCell ref="L36:L40"/>
    <mergeCell ref="L41:L45"/>
    <mergeCell ref="J36:J40"/>
    <mergeCell ref="A21:A25"/>
    <mergeCell ref="B11:B15"/>
    <mergeCell ref="B21:B25"/>
    <mergeCell ref="B16:B20"/>
    <mergeCell ref="A11:A15"/>
    <mergeCell ref="B6:B10"/>
    <mergeCell ref="A16:A20"/>
    <mergeCell ref="A6:A10"/>
    <mergeCell ref="H26:H30"/>
    <mergeCell ref="I6:I10"/>
    <mergeCell ref="H21:H25"/>
    <mergeCell ref="M21:M25"/>
    <mergeCell ref="K11:K15"/>
    <mergeCell ref="M11:M15"/>
    <mergeCell ref="M16:M20"/>
    <mergeCell ref="M6:M10"/>
    <mergeCell ref="L6:L10"/>
    <mergeCell ref="J6:J10"/>
    <mergeCell ref="J21:J25"/>
    <mergeCell ref="K21:K25"/>
    <mergeCell ref="I16:I20"/>
    <mergeCell ref="H16:H20"/>
    <mergeCell ref="H11:H15"/>
    <mergeCell ref="J16:J20"/>
    <mergeCell ref="I11:I15"/>
    <mergeCell ref="K6:K10"/>
    <mergeCell ref="L11:L15"/>
    <mergeCell ref="A4:A5"/>
    <mergeCell ref="B4:B5"/>
    <mergeCell ref="I1:L1"/>
    <mergeCell ref="H4:J4"/>
    <mergeCell ref="L4:L5"/>
    <mergeCell ref="H6:H10"/>
    <mergeCell ref="I21:I25"/>
    <mergeCell ref="L16:L20"/>
    <mergeCell ref="K16:K20"/>
    <mergeCell ref="L21:L25"/>
    <mergeCell ref="A2:M2"/>
    <mergeCell ref="J11:J15"/>
    <mergeCell ref="C4:F4"/>
    <mergeCell ref="G4:G5"/>
    <mergeCell ref="M4:M5"/>
    <mergeCell ref="K4:K5"/>
    <mergeCell ref="K231:K235"/>
    <mergeCell ref="K191:K195"/>
    <mergeCell ref="K121:K125"/>
    <mergeCell ref="K171:K175"/>
    <mergeCell ref="K186:K190"/>
    <mergeCell ref="K176:K180"/>
    <mergeCell ref="K166:K170"/>
    <mergeCell ref="K136:K140"/>
    <mergeCell ref="I26:I30"/>
    <mergeCell ref="M26:M30"/>
    <mergeCell ref="K26:K30"/>
    <mergeCell ref="L26:L30"/>
    <mergeCell ref="M36:M40"/>
    <mergeCell ref="K56:K60"/>
    <mergeCell ref="L46:L50"/>
    <mergeCell ref="I31:I35"/>
    <mergeCell ref="K36:K40"/>
    <mergeCell ref="K41:K45"/>
    <mergeCell ref="A26:A30"/>
    <mergeCell ref="B26:B30"/>
    <mergeCell ref="K201:K205"/>
    <mergeCell ref="K81:K85"/>
    <mergeCell ref="K66:K70"/>
    <mergeCell ref="K61:K65"/>
    <mergeCell ref="K71:K75"/>
    <mergeCell ref="J31:J35"/>
    <mergeCell ref="J26:J30"/>
    <mergeCell ref="H36:H40"/>
    <mergeCell ref="K346:K350"/>
    <mergeCell ref="K291:K295"/>
    <mergeCell ref="J296:J300"/>
    <mergeCell ref="K296:K300"/>
    <mergeCell ref="K341:K345"/>
    <mergeCell ref="J311:J315"/>
    <mergeCell ref="J341:J345"/>
    <mergeCell ref="J291:J295"/>
    <mergeCell ref="J301:J305"/>
    <mergeCell ref="K326:K330"/>
    <mergeCell ref="H326:J330"/>
    <mergeCell ref="J316:J320"/>
    <mergeCell ref="J256:J260"/>
    <mergeCell ref="J251:J255"/>
    <mergeCell ref="I276:I280"/>
    <mergeCell ref="H321:H325"/>
    <mergeCell ref="H316:H320"/>
    <mergeCell ref="H296:H300"/>
    <mergeCell ref="I301:I305"/>
    <mergeCell ref="M51:M55"/>
    <mergeCell ref="M46:M50"/>
    <mergeCell ref="M66:M70"/>
    <mergeCell ref="L51:L55"/>
    <mergeCell ref="M31:M35"/>
    <mergeCell ref="L86:L90"/>
    <mergeCell ref="L66:L70"/>
    <mergeCell ref="M61:M65"/>
    <mergeCell ref="M71:M75"/>
    <mergeCell ref="M41:M45"/>
    <mergeCell ref="K256:K260"/>
    <mergeCell ref="L256:L260"/>
    <mergeCell ref="L286:L290"/>
    <mergeCell ref="H271:H275"/>
    <mergeCell ref="I256:I260"/>
    <mergeCell ref="J276:J280"/>
    <mergeCell ref="H281:H285"/>
    <mergeCell ref="J281:J285"/>
    <mergeCell ref="K281:K285"/>
    <mergeCell ref="I281:I285"/>
    <mergeCell ref="A341:A345"/>
    <mergeCell ref="L271:L275"/>
    <mergeCell ref="K276:K280"/>
    <mergeCell ref="A276:A280"/>
    <mergeCell ref="I271:I275"/>
    <mergeCell ref="K286:K290"/>
    <mergeCell ref="A306:A310"/>
    <mergeCell ref="H306:H310"/>
    <mergeCell ref="I341:I345"/>
    <mergeCell ref="B336:B340"/>
    <mergeCell ref="A266:A270"/>
    <mergeCell ref="K261:K265"/>
    <mergeCell ref="J266:J270"/>
    <mergeCell ref="K266:K270"/>
    <mergeCell ref="I266:I270"/>
    <mergeCell ref="J261:J265"/>
    <mergeCell ref="I261:I265"/>
    <mergeCell ref="B266:B270"/>
    <mergeCell ref="B261:B265"/>
    <mergeCell ref="A261:A265"/>
    <mergeCell ref="I336:I340"/>
    <mergeCell ref="J286:J290"/>
    <mergeCell ref="M231:M235"/>
    <mergeCell ref="M251:M255"/>
    <mergeCell ref="M236:M240"/>
    <mergeCell ref="K236:K240"/>
    <mergeCell ref="M271:M275"/>
    <mergeCell ref="M276:M280"/>
    <mergeCell ref="J241:J245"/>
    <mergeCell ref="J246:J250"/>
    <mergeCell ref="M211:M215"/>
    <mergeCell ref="M226:M230"/>
    <mergeCell ref="L261:L265"/>
    <mergeCell ref="L251:L255"/>
    <mergeCell ref="M256:M260"/>
    <mergeCell ref="M246:M250"/>
    <mergeCell ref="L221:L225"/>
    <mergeCell ref="L226:L230"/>
    <mergeCell ref="M216:M220"/>
    <mergeCell ref="L216:L220"/>
    <mergeCell ref="K221:K225"/>
    <mergeCell ref="M261:M265"/>
    <mergeCell ref="K211:K215"/>
    <mergeCell ref="K196:K200"/>
    <mergeCell ref="K206:K210"/>
    <mergeCell ref="K226:K230"/>
    <mergeCell ref="K216:K220"/>
    <mergeCell ref="M221:M225"/>
    <mergeCell ref="L231:L235"/>
    <mergeCell ref="L236:L240"/>
    <mergeCell ref="J156:J160"/>
    <mergeCell ref="J161:J165"/>
    <mergeCell ref="J171:J175"/>
    <mergeCell ref="M191:M195"/>
    <mergeCell ref="K181:K185"/>
    <mergeCell ref="M156:M160"/>
    <mergeCell ref="K156:K160"/>
    <mergeCell ref="L191:L195"/>
    <mergeCell ref="L181:L185"/>
    <mergeCell ref="L156:L160"/>
    <mergeCell ref="J186:J190"/>
    <mergeCell ref="J181:J185"/>
    <mergeCell ref="J176:J180"/>
    <mergeCell ref="K161:K165"/>
    <mergeCell ref="M206:M210"/>
    <mergeCell ref="M201:M205"/>
    <mergeCell ref="J166:J170"/>
    <mergeCell ref="L206:L210"/>
    <mergeCell ref="L196:L200"/>
    <mergeCell ref="M171:M175"/>
    <mergeCell ref="J141:J145"/>
    <mergeCell ref="J136:J140"/>
    <mergeCell ref="J126:J130"/>
    <mergeCell ref="K141:K145"/>
    <mergeCell ref="M151:M155"/>
    <mergeCell ref="K151:K155"/>
    <mergeCell ref="K146:K150"/>
    <mergeCell ref="J146:J150"/>
    <mergeCell ref="J151:J155"/>
    <mergeCell ref="L146:L150"/>
    <mergeCell ref="L121:L125"/>
    <mergeCell ref="L126:L130"/>
    <mergeCell ref="M126:M130"/>
    <mergeCell ref="L131:L135"/>
    <mergeCell ref="K126:K130"/>
    <mergeCell ref="J131:J135"/>
    <mergeCell ref="M111:M115"/>
    <mergeCell ref="L141:L145"/>
    <mergeCell ref="L101:L105"/>
    <mergeCell ref="I91:I95"/>
    <mergeCell ref="M101:M105"/>
    <mergeCell ref="M96:M100"/>
    <mergeCell ref="K131:K135"/>
    <mergeCell ref="M121:M125"/>
    <mergeCell ref="L136:L140"/>
    <mergeCell ref="I116:I120"/>
    <mergeCell ref="L71:L75"/>
    <mergeCell ref="A111:A115"/>
    <mergeCell ref="B91:B95"/>
    <mergeCell ref="H91:H95"/>
    <mergeCell ref="H71:H75"/>
    <mergeCell ref="K101:K105"/>
    <mergeCell ref="I71:I75"/>
    <mergeCell ref="I86:I90"/>
    <mergeCell ref="B76:B80"/>
    <mergeCell ref="I76:I80"/>
    <mergeCell ref="L116:L120"/>
    <mergeCell ref="L76:L80"/>
    <mergeCell ref="J76:J80"/>
    <mergeCell ref="L111:L115"/>
    <mergeCell ref="L96:L100"/>
    <mergeCell ref="L106:L110"/>
    <mergeCell ref="J86:J90"/>
    <mergeCell ref="L81:L85"/>
    <mergeCell ref="J111:J115"/>
    <mergeCell ref="K111:K115"/>
    <mergeCell ref="A86:A90"/>
    <mergeCell ref="A81:A85"/>
    <mergeCell ref="J116:J120"/>
    <mergeCell ref="K106:K110"/>
    <mergeCell ref="K116:K120"/>
    <mergeCell ref="J71:J75"/>
    <mergeCell ref="J101:J105"/>
    <mergeCell ref="J106:J110"/>
    <mergeCell ref="I111:I115"/>
    <mergeCell ref="M116:M120"/>
    <mergeCell ref="K86:K90"/>
    <mergeCell ref="H76:H80"/>
    <mergeCell ref="B86:B90"/>
    <mergeCell ref="H86:H90"/>
    <mergeCell ref="H81:H85"/>
    <mergeCell ref="B81:B85"/>
    <mergeCell ref="K96:K100"/>
    <mergeCell ref="J81:J85"/>
    <mergeCell ref="M81:M85"/>
    <mergeCell ref="M76:M80"/>
    <mergeCell ref="M106:M110"/>
    <mergeCell ref="H111:H115"/>
    <mergeCell ref="A71:A75"/>
    <mergeCell ref="M91:M95"/>
    <mergeCell ref="L91:L95"/>
    <mergeCell ref="K91:K95"/>
    <mergeCell ref="H96:H100"/>
    <mergeCell ref="H101:H105"/>
    <mergeCell ref="I106:I110"/>
    <mergeCell ref="I61:I65"/>
    <mergeCell ref="I131:I135"/>
    <mergeCell ref="I126:I130"/>
    <mergeCell ref="J96:J100"/>
    <mergeCell ref="J91:J95"/>
    <mergeCell ref="J61:J65"/>
    <mergeCell ref="J66:J70"/>
    <mergeCell ref="I66:I70"/>
    <mergeCell ref="I96:I100"/>
    <mergeCell ref="I101:I105"/>
    <mergeCell ref="J121:J125"/>
    <mergeCell ref="A61:A65"/>
    <mergeCell ref="A56:A60"/>
    <mergeCell ref="K46:K50"/>
    <mergeCell ref="H51:H55"/>
    <mergeCell ref="I51:I55"/>
    <mergeCell ref="I46:I50"/>
    <mergeCell ref="J46:J50"/>
    <mergeCell ref="H46:H50"/>
    <mergeCell ref="J51:J55"/>
    <mergeCell ref="H56:H60"/>
    <mergeCell ref="I56:I60"/>
    <mergeCell ref="J56:J60"/>
    <mergeCell ref="A36:A40"/>
    <mergeCell ref="A41:A45"/>
    <mergeCell ref="A46:A50"/>
    <mergeCell ref="B46:B50"/>
    <mergeCell ref="B36:B40"/>
    <mergeCell ref="B41:B45"/>
    <mergeCell ref="A51:A55"/>
    <mergeCell ref="B161:B165"/>
    <mergeCell ref="A91:A95"/>
    <mergeCell ref="A96:A100"/>
    <mergeCell ref="B111:B115"/>
    <mergeCell ref="B116:B120"/>
    <mergeCell ref="B121:B125"/>
    <mergeCell ref="A126:A130"/>
    <mergeCell ref="A136:A140"/>
    <mergeCell ref="A156:A160"/>
    <mergeCell ref="B106:B110"/>
    <mergeCell ref="B51:B55"/>
    <mergeCell ref="B56:B60"/>
    <mergeCell ref="A101:A105"/>
    <mergeCell ref="B61:B65"/>
    <mergeCell ref="B66:B70"/>
    <mergeCell ref="B71:B75"/>
    <mergeCell ref="B101:B105"/>
    <mergeCell ref="B96:B100"/>
    <mergeCell ref="A66:A70"/>
    <mergeCell ref="A76:A80"/>
    <mergeCell ref="B151:B155"/>
    <mergeCell ref="B156:B160"/>
    <mergeCell ref="I146:I150"/>
    <mergeCell ref="B146:B150"/>
    <mergeCell ref="B126:B130"/>
    <mergeCell ref="H156:H160"/>
    <mergeCell ref="H136:H140"/>
    <mergeCell ref="B141:B145"/>
    <mergeCell ref="B131:B135"/>
    <mergeCell ref="B136:B140"/>
    <mergeCell ref="H106:H110"/>
    <mergeCell ref="B191:B195"/>
    <mergeCell ref="B186:B190"/>
    <mergeCell ref="A191:A195"/>
    <mergeCell ref="H126:H130"/>
    <mergeCell ref="H131:H135"/>
    <mergeCell ref="H141:H145"/>
    <mergeCell ref="H151:H155"/>
    <mergeCell ref="A176:A180"/>
    <mergeCell ref="A181:A185"/>
    <mergeCell ref="A146:A150"/>
    <mergeCell ref="I161:I165"/>
    <mergeCell ref="I176:I180"/>
    <mergeCell ref="H161:H165"/>
    <mergeCell ref="A161:A165"/>
    <mergeCell ref="B171:B175"/>
    <mergeCell ref="H171:H175"/>
    <mergeCell ref="B176:B180"/>
    <mergeCell ref="H166:H170"/>
    <mergeCell ref="H146:H150"/>
    <mergeCell ref="H116:H120"/>
    <mergeCell ref="I151:I155"/>
    <mergeCell ref="I166:I170"/>
    <mergeCell ref="I141:I145"/>
    <mergeCell ref="H121:H125"/>
    <mergeCell ref="I136:I140"/>
    <mergeCell ref="I156:I160"/>
    <mergeCell ref="I121:I125"/>
    <mergeCell ref="A106:A110"/>
    <mergeCell ref="A186:A190"/>
    <mergeCell ref="A196:A200"/>
    <mergeCell ref="A121:A125"/>
    <mergeCell ref="A131:A135"/>
    <mergeCell ref="A151:A155"/>
    <mergeCell ref="A141:A145"/>
    <mergeCell ref="A116:A120"/>
    <mergeCell ref="A171:A175"/>
    <mergeCell ref="A166:A170"/>
    <mergeCell ref="H196:H200"/>
    <mergeCell ref="H201:H205"/>
    <mergeCell ref="A226:A230"/>
    <mergeCell ref="B226:B230"/>
    <mergeCell ref="H216:H220"/>
    <mergeCell ref="A201:A205"/>
    <mergeCell ref="A211:A215"/>
    <mergeCell ref="H206:H210"/>
    <mergeCell ref="B196:B200"/>
    <mergeCell ref="B206:B210"/>
    <mergeCell ref="H211:H215"/>
    <mergeCell ref="H231:H235"/>
    <mergeCell ref="B256:B260"/>
    <mergeCell ref="B236:B240"/>
    <mergeCell ref="H241:H245"/>
    <mergeCell ref="H246:H250"/>
    <mergeCell ref="B251:B255"/>
    <mergeCell ref="B221:B225"/>
    <mergeCell ref="B216:B220"/>
    <mergeCell ref="B211:B215"/>
    <mergeCell ref="A231:A235"/>
    <mergeCell ref="B231:B235"/>
    <mergeCell ref="A236:A240"/>
    <mergeCell ref="B241:B245"/>
    <mergeCell ref="A241:A245"/>
    <mergeCell ref="B201:B205"/>
    <mergeCell ref="A206:A210"/>
    <mergeCell ref="A221:A225"/>
    <mergeCell ref="A216:A220"/>
    <mergeCell ref="I241:I245"/>
    <mergeCell ref="J236:J240"/>
    <mergeCell ref="J231:J235"/>
    <mergeCell ref="B246:B250"/>
    <mergeCell ref="I236:I240"/>
    <mergeCell ref="H236:H240"/>
    <mergeCell ref="I231:I235"/>
    <mergeCell ref="H251:H255"/>
    <mergeCell ref="H256:H260"/>
    <mergeCell ref="I251:I255"/>
    <mergeCell ref="H261:H265"/>
    <mergeCell ref="A246:A250"/>
    <mergeCell ref="M241:M245"/>
    <mergeCell ref="L241:L245"/>
    <mergeCell ref="K251:K255"/>
    <mergeCell ref="K246:K250"/>
    <mergeCell ref="K241:K245"/>
    <mergeCell ref="I396:I400"/>
    <mergeCell ref="I321:I325"/>
    <mergeCell ref="K271:K275"/>
    <mergeCell ref="I291:I295"/>
    <mergeCell ref="J321:J325"/>
    <mergeCell ref="J306:J310"/>
    <mergeCell ref="I386:I390"/>
    <mergeCell ref="J386:J390"/>
    <mergeCell ref="H331:J335"/>
    <mergeCell ref="J271:J275"/>
    <mergeCell ref="B271:B275"/>
    <mergeCell ref="A496:A500"/>
    <mergeCell ref="B491:B495"/>
    <mergeCell ref="A491:A495"/>
    <mergeCell ref="H496:J500"/>
    <mergeCell ref="B411:B415"/>
    <mergeCell ref="A416:A420"/>
    <mergeCell ref="H436:H440"/>
    <mergeCell ref="B431:B435"/>
    <mergeCell ref="H391:H395"/>
    <mergeCell ref="A466:A470"/>
    <mergeCell ref="B486:B490"/>
    <mergeCell ref="B481:B485"/>
    <mergeCell ref="H481:H485"/>
    <mergeCell ref="B426:B430"/>
    <mergeCell ref="B456:B460"/>
    <mergeCell ref="A486:A490"/>
    <mergeCell ref="A456:A460"/>
    <mergeCell ref="A426:A430"/>
    <mergeCell ref="A446:A450"/>
    <mergeCell ref="B446:B450"/>
    <mergeCell ref="J431:J435"/>
    <mergeCell ref="B421:B425"/>
    <mergeCell ref="B476:B480"/>
    <mergeCell ref="H476:H480"/>
    <mergeCell ref="H451:H455"/>
    <mergeCell ref="H446:H450"/>
    <mergeCell ref="H431:H435"/>
    <mergeCell ref="H466:H470"/>
    <mergeCell ref="H456:H460"/>
    <mergeCell ref="A501:A505"/>
    <mergeCell ref="B451:B455"/>
    <mergeCell ref="J401:J405"/>
    <mergeCell ref="I426:I430"/>
    <mergeCell ref="I411:I415"/>
    <mergeCell ref="I416:I420"/>
    <mergeCell ref="B416:B420"/>
    <mergeCell ref="B496:B500"/>
    <mergeCell ref="I406:I410"/>
    <mergeCell ref="J406:J410"/>
    <mergeCell ref="A556:A560"/>
    <mergeCell ref="B556:B560"/>
    <mergeCell ref="B546:B550"/>
    <mergeCell ref="B541:B545"/>
    <mergeCell ref="A541:A545"/>
    <mergeCell ref="A546:A550"/>
    <mergeCell ref="B366:B370"/>
    <mergeCell ref="A366:A370"/>
    <mergeCell ref="A376:A380"/>
    <mergeCell ref="B381:B385"/>
    <mergeCell ref="H401:H405"/>
    <mergeCell ref="H421:H425"/>
    <mergeCell ref="H416:H420"/>
    <mergeCell ref="A381:A385"/>
    <mergeCell ref="A386:A390"/>
    <mergeCell ref="A396:A400"/>
    <mergeCell ref="H491:H495"/>
    <mergeCell ref="A441:A445"/>
    <mergeCell ref="H406:H410"/>
    <mergeCell ref="A431:A435"/>
    <mergeCell ref="A351:A355"/>
    <mergeCell ref="B396:B400"/>
    <mergeCell ref="A371:A375"/>
    <mergeCell ref="B371:B375"/>
    <mergeCell ref="B391:B395"/>
    <mergeCell ref="B386:B390"/>
    <mergeCell ref="H386:H390"/>
    <mergeCell ref="H441:H445"/>
    <mergeCell ref="B406:B410"/>
    <mergeCell ref="B441:B445"/>
    <mergeCell ref="B401:B405"/>
    <mergeCell ref="A406:A410"/>
    <mergeCell ref="B436:B440"/>
    <mergeCell ref="A421:A425"/>
    <mergeCell ref="A391:A395"/>
    <mergeCell ref="H411:H415"/>
    <mergeCell ref="B551:B555"/>
    <mergeCell ref="A551:A555"/>
    <mergeCell ref="A436:A440"/>
    <mergeCell ref="A411:A415"/>
    <mergeCell ref="B521:B525"/>
    <mergeCell ref="B516:B520"/>
    <mergeCell ref="A521:A525"/>
    <mergeCell ref="A451:A455"/>
    <mergeCell ref="A476:A480"/>
    <mergeCell ref="A481:A485"/>
    <mergeCell ref="A531:A535"/>
    <mergeCell ref="B526:B530"/>
    <mergeCell ref="B536:B540"/>
    <mergeCell ref="B531:B535"/>
    <mergeCell ref="A506:A510"/>
    <mergeCell ref="A526:A530"/>
    <mergeCell ref="A516:A520"/>
    <mergeCell ref="A511:A515"/>
    <mergeCell ref="H381:H385"/>
    <mergeCell ref="A401:A405"/>
    <mergeCell ref="A536:A540"/>
    <mergeCell ref="H516:H520"/>
    <mergeCell ref="H501:H505"/>
    <mergeCell ref="H531:H535"/>
    <mergeCell ref="H511:H515"/>
    <mergeCell ref="B511:B515"/>
    <mergeCell ref="B506:B510"/>
    <mergeCell ref="B501:B505"/>
    <mergeCell ref="H361:H365"/>
    <mergeCell ref="H376:H380"/>
    <mergeCell ref="I376:I380"/>
    <mergeCell ref="I366:I370"/>
    <mergeCell ref="I466:I470"/>
    <mergeCell ref="H341:H345"/>
    <mergeCell ref="I371:I375"/>
    <mergeCell ref="I361:I365"/>
    <mergeCell ref="H461:J465"/>
    <mergeCell ref="I451:I455"/>
    <mergeCell ref="H366:H370"/>
    <mergeCell ref="B341:B345"/>
    <mergeCell ref="B326:B330"/>
    <mergeCell ref="B376:B380"/>
    <mergeCell ref="J396:J400"/>
    <mergeCell ref="I356:I360"/>
    <mergeCell ref="I346:I350"/>
    <mergeCell ref="H356:H360"/>
    <mergeCell ref="H346:H350"/>
    <mergeCell ref="H351:H355"/>
    <mergeCell ref="A356:A360"/>
    <mergeCell ref="A361:A365"/>
    <mergeCell ref="B361:B365"/>
    <mergeCell ref="B356:B360"/>
    <mergeCell ref="B346:B350"/>
    <mergeCell ref="A346:A350"/>
    <mergeCell ref="B351:B355"/>
    <mergeCell ref="H291:H295"/>
    <mergeCell ref="H266:H270"/>
    <mergeCell ref="B291:B295"/>
    <mergeCell ref="B286:B290"/>
    <mergeCell ref="A271:A275"/>
    <mergeCell ref="B331:B335"/>
    <mergeCell ref="B296:B300"/>
    <mergeCell ref="B306:B310"/>
    <mergeCell ref="A316:A320"/>
    <mergeCell ref="H286:H290"/>
    <mergeCell ref="A326:A330"/>
    <mergeCell ref="A281:A285"/>
    <mergeCell ref="A336:A340"/>
    <mergeCell ref="B276:B280"/>
    <mergeCell ref="B281:B285"/>
    <mergeCell ref="A331:A335"/>
    <mergeCell ref="A286:A290"/>
    <mergeCell ref="A256:A260"/>
    <mergeCell ref="A251:A255"/>
    <mergeCell ref="B166:B170"/>
    <mergeCell ref="I191:I195"/>
    <mergeCell ref="H186:H190"/>
    <mergeCell ref="B181:B185"/>
    <mergeCell ref="H191:H195"/>
    <mergeCell ref="H176:H180"/>
    <mergeCell ref="I171:I175"/>
    <mergeCell ref="H181:H185"/>
    <mergeCell ref="H371:H375"/>
    <mergeCell ref="H426:H430"/>
    <mergeCell ref="H396:H400"/>
    <mergeCell ref="I186:I190"/>
    <mergeCell ref="J226:J230"/>
    <mergeCell ref="J191:J195"/>
    <mergeCell ref="J196:J200"/>
    <mergeCell ref="H336:H340"/>
    <mergeCell ref="I286:I290"/>
    <mergeCell ref="I246:I250"/>
    <mergeCell ref="I196:I200"/>
    <mergeCell ref="I206:I210"/>
    <mergeCell ref="J206:J210"/>
    <mergeCell ref="I181:I185"/>
    <mergeCell ref="I456:I460"/>
    <mergeCell ref="J421:J425"/>
    <mergeCell ref="I381:I385"/>
    <mergeCell ref="I351:I355"/>
    <mergeCell ref="I391:I395"/>
    <mergeCell ref="I421:I425"/>
    <mergeCell ref="I226:I230"/>
    <mergeCell ref="I211:I215"/>
    <mergeCell ref="J216:J220"/>
    <mergeCell ref="I201:I205"/>
    <mergeCell ref="J211:J215"/>
    <mergeCell ref="J201:J205"/>
    <mergeCell ref="I221:I225"/>
    <mergeCell ref="I216:I220"/>
    <mergeCell ref="J221:J225"/>
  </mergeCells>
  <phoneticPr fontId="8" type="noConversion"/>
  <pageMargins left="0.19685039370078741" right="0.19685039370078741" top="0.39370078740157483" bottom="0.59055118110236227" header="0.51181102362204722" footer="0.51181102362204722"/>
  <pageSetup paperSize="9" scale="60" fitToHeight="6" orientation="landscape" r:id="rId1"/>
  <headerFooter alignWithMargins="0"/>
  <rowBreaks count="15" manualBreakCount="15">
    <brk id="45" max="12" man="1"/>
    <brk id="80" max="12" man="1"/>
    <brk id="110" max="12" man="1"/>
    <brk id="135" max="12" man="1"/>
    <brk id="195" max="12" man="1"/>
    <brk id="225" max="12" man="1"/>
    <brk id="250" max="12" man="1"/>
    <brk id="275" max="12" man="1"/>
    <brk id="300" max="12" man="1"/>
    <brk id="370" max="12" man="1"/>
    <brk id="405" max="12" man="1"/>
    <brk id="435" max="12" man="1"/>
    <brk id="470" max="12" man="1"/>
    <brk id="505" max="12" man="1"/>
    <brk id="535" max="12" man="1"/>
  </rowBreaks>
  <ignoredErrors>
    <ignoredError sqref="D19" formula="1"/>
    <ignoredError sqref="G23:G25 G30 G34 G38:G39 G43:G45 G48:G49 G51:G55 G59 G63:G64 G69:G80 G84:G85 G89:G90 G94:G95 G98:G100 G104:G105 G109:G110 G113:G115 G118:G120 G123:G125 G128:G130 G134 G138:G140 G144:G145 G149 G153:G155 G158:G160 G169 G174 G180 G182:G183 G185 G187:G188 G190 G195 G197:G198 G200:G210" evalError="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Отчет 1 кв 2017</vt:lpstr>
      <vt:lpstr>Лист2</vt:lpstr>
      <vt:lpstr>Лист3</vt:lpstr>
      <vt:lpstr>'Отчет 1 кв 2017'!Заголовки_для_печати</vt:lpstr>
      <vt:lpstr>'Отчет 1 кв 2017'!Область_печати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Инесса Мухай</dc:creator>
  <cp:lastModifiedBy>Людмила Тертычная</cp:lastModifiedBy>
  <cp:lastPrinted>2017-07-28T08:46:23Z</cp:lastPrinted>
  <dcterms:created xsi:type="dcterms:W3CDTF">2016-06-10T07:42:38Z</dcterms:created>
  <dcterms:modified xsi:type="dcterms:W3CDTF">2017-07-28T08:49:14Z</dcterms:modified>
</cp:coreProperties>
</file>