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2120" windowHeight="9120" tabRatio="281"/>
  </bookViews>
  <sheets>
    <sheet name="Отчет 1 кв 2017" sheetId="1" r:id="rId1"/>
    <sheet name="Лист2" sheetId="2" r:id="rId2"/>
    <sheet name="Лист3" sheetId="3" r:id="rId3"/>
  </sheets>
  <definedNames>
    <definedName name="_xlnm.Print_Titles" localSheetId="0">'Отчет 1 кв 2017'!$4:$5</definedName>
    <definedName name="_xlnm.Print_Area" localSheetId="0">'Отчет 1 кв 2017'!$A$1:$M$560</definedName>
  </definedNames>
  <calcPr calcId="114210" fullCalcOnLoad="1"/>
</workbook>
</file>

<file path=xl/calcChain.xml><?xml version="1.0" encoding="utf-8"?>
<calcChain xmlns="http://schemas.openxmlformats.org/spreadsheetml/2006/main">
  <c r="F10" i="1"/>
  <c r="E10"/>
  <c r="F9"/>
  <c r="E9"/>
  <c r="F8"/>
  <c r="E8"/>
  <c r="F7"/>
  <c r="E7"/>
  <c r="F6"/>
  <c r="E6"/>
  <c r="D29"/>
  <c r="F522"/>
  <c r="E522"/>
  <c r="D522"/>
  <c r="F497"/>
  <c r="E497"/>
  <c r="D497"/>
  <c r="F402"/>
  <c r="E402"/>
  <c r="D402"/>
  <c r="D332"/>
  <c r="F29"/>
  <c r="E29"/>
  <c r="F35"/>
  <c r="E35"/>
  <c r="F34"/>
  <c r="E34"/>
  <c r="F33"/>
  <c r="E33"/>
  <c r="F32"/>
  <c r="E32"/>
  <c r="F31"/>
  <c r="E31"/>
  <c r="D135"/>
  <c r="F321"/>
  <c r="E321"/>
  <c r="D321"/>
  <c r="G317"/>
  <c r="F316"/>
  <c r="D316"/>
  <c r="G316"/>
  <c r="E316"/>
  <c r="G312"/>
  <c r="F311"/>
  <c r="D311"/>
  <c r="G311"/>
  <c r="E311"/>
  <c r="F310"/>
  <c r="E310"/>
  <c r="D310"/>
  <c r="F309"/>
  <c r="E309"/>
  <c r="D309"/>
  <c r="F308"/>
  <c r="E308"/>
  <c r="D308"/>
  <c r="F307"/>
  <c r="D307"/>
  <c r="G307"/>
  <c r="E307"/>
  <c r="F306"/>
  <c r="D306"/>
  <c r="G306"/>
  <c r="E306"/>
  <c r="F301"/>
  <c r="E301"/>
  <c r="D301"/>
  <c r="G297"/>
  <c r="F296"/>
  <c r="D296"/>
  <c r="G296"/>
  <c r="E296"/>
  <c r="G292"/>
  <c r="F291"/>
  <c r="D291"/>
  <c r="G291"/>
  <c r="E291"/>
  <c r="G287"/>
  <c r="F286"/>
  <c r="D286"/>
  <c r="G286"/>
  <c r="E286"/>
  <c r="F285"/>
  <c r="E285"/>
  <c r="D285"/>
  <c r="F284"/>
  <c r="E284"/>
  <c r="D284"/>
  <c r="F283"/>
  <c r="E283"/>
  <c r="D283"/>
  <c r="F282"/>
  <c r="D282"/>
  <c r="G282"/>
  <c r="E282"/>
  <c r="F281"/>
  <c r="D281"/>
  <c r="G281"/>
  <c r="E281"/>
  <c r="G277"/>
  <c r="F276"/>
  <c r="D276"/>
  <c r="G276"/>
  <c r="E276"/>
  <c r="G272"/>
  <c r="F271"/>
  <c r="D271"/>
  <c r="G271"/>
  <c r="E271"/>
  <c r="G267"/>
  <c r="F266"/>
  <c r="D266"/>
  <c r="G266"/>
  <c r="E266"/>
  <c r="G262"/>
  <c r="F261"/>
  <c r="D261"/>
  <c r="G261"/>
  <c r="E261"/>
  <c r="F260"/>
  <c r="E260"/>
  <c r="D260"/>
  <c r="F259"/>
  <c r="E259"/>
  <c r="D259"/>
  <c r="F258"/>
  <c r="E258"/>
  <c r="D258"/>
  <c r="F257"/>
  <c r="D257"/>
  <c r="G257"/>
  <c r="E257"/>
  <c r="F256"/>
  <c r="D256"/>
  <c r="G256"/>
  <c r="E256"/>
  <c r="F251"/>
  <c r="E251"/>
  <c r="D251"/>
  <c r="F246"/>
  <c r="E246"/>
  <c r="D246"/>
  <c r="F241"/>
  <c r="E241"/>
  <c r="D241"/>
  <c r="F236"/>
  <c r="E236"/>
  <c r="D236"/>
  <c r="F231"/>
  <c r="E231"/>
  <c r="D231"/>
  <c r="F226"/>
  <c r="E226"/>
  <c r="D226"/>
  <c r="F221"/>
  <c r="E221"/>
  <c r="D221"/>
  <c r="F220"/>
  <c r="E220"/>
  <c r="D220"/>
  <c r="F219"/>
  <c r="E219"/>
  <c r="D219"/>
  <c r="F218"/>
  <c r="E218"/>
  <c r="D218"/>
  <c r="F217"/>
  <c r="E217"/>
  <c r="D217"/>
  <c r="F216"/>
  <c r="E216"/>
  <c r="D216"/>
  <c r="F215"/>
  <c r="E215"/>
  <c r="D215"/>
  <c r="F214"/>
  <c r="E214"/>
  <c r="D214"/>
  <c r="F213"/>
  <c r="E213"/>
  <c r="D213"/>
  <c r="F212"/>
  <c r="D212"/>
  <c r="G212"/>
  <c r="E212"/>
  <c r="F211"/>
  <c r="D211"/>
  <c r="G211"/>
  <c r="E211"/>
  <c r="F531"/>
  <c r="E531"/>
  <c r="D531"/>
  <c r="G530"/>
  <c r="F527"/>
  <c r="E527"/>
  <c r="D527"/>
  <c r="F526"/>
  <c r="D526"/>
  <c r="G526"/>
  <c r="E526"/>
  <c r="F525"/>
  <c r="D525"/>
  <c r="G525"/>
  <c r="E525"/>
  <c r="F524"/>
  <c r="E524"/>
  <c r="D524"/>
  <c r="F523"/>
  <c r="E523"/>
  <c r="D523"/>
  <c r="F521"/>
  <c r="D521"/>
  <c r="G521"/>
  <c r="E521"/>
  <c r="F516"/>
  <c r="E516"/>
  <c r="D516"/>
  <c r="F511"/>
  <c r="E511"/>
  <c r="D511"/>
  <c r="F506"/>
  <c r="E506"/>
  <c r="D506"/>
  <c r="G505"/>
  <c r="G503"/>
  <c r="G502"/>
  <c r="F501"/>
  <c r="D501"/>
  <c r="G501"/>
  <c r="E501"/>
  <c r="F500"/>
  <c r="D500"/>
  <c r="G500"/>
  <c r="E500"/>
  <c r="F499"/>
  <c r="E499"/>
  <c r="D499"/>
  <c r="F498"/>
  <c r="D498"/>
  <c r="G498"/>
  <c r="E498"/>
  <c r="G497"/>
  <c r="F496"/>
  <c r="D496"/>
  <c r="G496"/>
  <c r="E496"/>
  <c r="F491"/>
  <c r="E491"/>
  <c r="D491"/>
  <c r="F486"/>
  <c r="E486"/>
  <c r="D486"/>
  <c r="F481"/>
  <c r="E481"/>
  <c r="D481"/>
  <c r="F476"/>
  <c r="E476"/>
  <c r="D476"/>
  <c r="F471"/>
  <c r="E471"/>
  <c r="D471"/>
  <c r="F465"/>
  <c r="E465"/>
  <c r="D465"/>
  <c r="F464"/>
  <c r="E464"/>
  <c r="D464"/>
  <c r="F463"/>
  <c r="E463"/>
  <c r="D463"/>
  <c r="F462"/>
  <c r="E462"/>
  <c r="D462"/>
  <c r="F461"/>
  <c r="E461"/>
  <c r="D461"/>
  <c r="F456"/>
  <c r="E456"/>
  <c r="D456"/>
  <c r="F451"/>
  <c r="E451"/>
  <c r="D451"/>
  <c r="F446"/>
  <c r="E446"/>
  <c r="D446"/>
  <c r="F441"/>
  <c r="E441"/>
  <c r="D441"/>
  <c r="F436"/>
  <c r="E436"/>
  <c r="D436"/>
  <c r="F431"/>
  <c r="E431"/>
  <c r="D431"/>
  <c r="F426"/>
  <c r="E426"/>
  <c r="D426"/>
  <c r="F421"/>
  <c r="E421"/>
  <c r="D421"/>
  <c r="F420"/>
  <c r="E420"/>
  <c r="D420"/>
  <c r="F419"/>
  <c r="E419"/>
  <c r="D419"/>
  <c r="F418"/>
  <c r="E418"/>
  <c r="D418"/>
  <c r="F417"/>
  <c r="E417"/>
  <c r="D417"/>
  <c r="F416"/>
  <c r="E416"/>
  <c r="D416"/>
  <c r="F411"/>
  <c r="E411"/>
  <c r="D411"/>
  <c r="G407"/>
  <c r="F406"/>
  <c r="D406"/>
  <c r="G406"/>
  <c r="E406"/>
  <c r="F405"/>
  <c r="E405"/>
  <c r="D405"/>
  <c r="F404"/>
  <c r="E404"/>
  <c r="D404"/>
  <c r="F403"/>
  <c r="E403"/>
  <c r="D403"/>
  <c r="G402"/>
  <c r="F401"/>
  <c r="D401"/>
  <c r="G401"/>
  <c r="E401"/>
  <c r="F396"/>
  <c r="E396"/>
  <c r="D396"/>
  <c r="F391"/>
  <c r="E391"/>
  <c r="D391"/>
  <c r="F386"/>
  <c r="E386"/>
  <c r="D386"/>
  <c r="F381"/>
  <c r="E381"/>
  <c r="D381"/>
  <c r="F376"/>
  <c r="E376"/>
  <c r="D376"/>
  <c r="F371"/>
  <c r="E371"/>
  <c r="D371"/>
  <c r="F366"/>
  <c r="E366"/>
  <c r="D366"/>
  <c r="F361"/>
  <c r="E361"/>
  <c r="D361"/>
  <c r="F356"/>
  <c r="E356"/>
  <c r="D356"/>
  <c r="F351"/>
  <c r="E351"/>
  <c r="D351"/>
  <c r="F346"/>
  <c r="E346"/>
  <c r="D346"/>
  <c r="F341"/>
  <c r="E341"/>
  <c r="D341"/>
  <c r="G338"/>
  <c r="F336"/>
  <c r="D336"/>
  <c r="G336"/>
  <c r="E336"/>
  <c r="D335"/>
  <c r="D334"/>
  <c r="D333"/>
  <c r="G333"/>
  <c r="F331"/>
  <c r="D331"/>
  <c r="G331"/>
  <c r="E331"/>
  <c r="F330"/>
  <c r="D330"/>
  <c r="G330"/>
  <c r="E330"/>
  <c r="F329"/>
  <c r="E329"/>
  <c r="D329"/>
  <c r="F328"/>
  <c r="D328"/>
  <c r="G328"/>
  <c r="E328"/>
  <c r="F327"/>
  <c r="D327"/>
  <c r="G327"/>
  <c r="E327"/>
  <c r="F326"/>
  <c r="D326"/>
  <c r="G326"/>
  <c r="E326"/>
  <c r="G163"/>
  <c r="F19"/>
  <c r="E19"/>
  <c r="F18"/>
  <c r="E18"/>
  <c r="F17"/>
  <c r="E17"/>
  <c r="F20"/>
  <c r="F16"/>
  <c r="E20"/>
  <c r="E16"/>
  <c r="F168"/>
  <c r="F163"/>
  <c r="E168"/>
  <c r="E163"/>
  <c r="F167"/>
  <c r="F162"/>
  <c r="E167"/>
  <c r="E162"/>
  <c r="F58"/>
  <c r="E58"/>
  <c r="F57"/>
  <c r="E57"/>
  <c r="D133"/>
  <c r="D88"/>
  <c r="F88"/>
  <c r="E88"/>
  <c r="F133"/>
  <c r="E133"/>
  <c r="F132"/>
  <c r="F106"/>
  <c r="F101"/>
  <c r="F87"/>
  <c r="E552"/>
  <c r="F552"/>
  <c r="E553"/>
  <c r="F553"/>
  <c r="G553"/>
  <c r="E554"/>
  <c r="F554"/>
  <c r="E555"/>
  <c r="F555"/>
  <c r="G555"/>
  <c r="D553"/>
  <c r="D554"/>
  <c r="D555"/>
  <c r="E556"/>
  <c r="F556"/>
  <c r="D556"/>
  <c r="G547"/>
  <c r="G548"/>
  <c r="G549"/>
  <c r="G550"/>
  <c r="G554"/>
  <c r="G557"/>
  <c r="G558"/>
  <c r="G559"/>
  <c r="G560"/>
  <c r="G190"/>
  <c r="G192"/>
  <c r="G193"/>
  <c r="G194"/>
  <c r="G195"/>
  <c r="G197"/>
  <c r="G198"/>
  <c r="G199"/>
  <c r="G200"/>
  <c r="G207"/>
  <c r="G208"/>
  <c r="G209"/>
  <c r="G210"/>
  <c r="G149"/>
  <c r="G150"/>
  <c r="G152"/>
  <c r="G153"/>
  <c r="G154"/>
  <c r="G155"/>
  <c r="G157"/>
  <c r="G158"/>
  <c r="G159"/>
  <c r="G160"/>
  <c r="G172"/>
  <c r="G173"/>
  <c r="G174"/>
  <c r="G175"/>
  <c r="G182"/>
  <c r="G183"/>
  <c r="G184"/>
  <c r="G185"/>
  <c r="G187"/>
  <c r="G188"/>
  <c r="G129"/>
  <c r="G130"/>
  <c r="G134"/>
  <c r="G137"/>
  <c r="G138"/>
  <c r="G139"/>
  <c r="G140"/>
  <c r="G142"/>
  <c r="G143"/>
  <c r="G144"/>
  <c r="G145"/>
  <c r="G147"/>
  <c r="G148"/>
  <c r="G100"/>
  <c r="G102"/>
  <c r="G103"/>
  <c r="G104"/>
  <c r="G105"/>
  <c r="G107"/>
  <c r="G108"/>
  <c r="G109"/>
  <c r="G110"/>
  <c r="G112"/>
  <c r="G113"/>
  <c r="G114"/>
  <c r="G115"/>
  <c r="G117"/>
  <c r="G118"/>
  <c r="G119"/>
  <c r="G120"/>
  <c r="G122"/>
  <c r="G123"/>
  <c r="G124"/>
  <c r="G125"/>
  <c r="G127"/>
  <c r="G128"/>
  <c r="G92"/>
  <c r="G93"/>
  <c r="G94"/>
  <c r="G95"/>
  <c r="G97"/>
  <c r="G98"/>
  <c r="G99"/>
  <c r="G84"/>
  <c r="G85"/>
  <c r="G77"/>
  <c r="G78"/>
  <c r="G79"/>
  <c r="G80"/>
  <c r="G82"/>
  <c r="G83"/>
  <c r="G67"/>
  <c r="G68"/>
  <c r="G69"/>
  <c r="G70"/>
  <c r="G72"/>
  <c r="G73"/>
  <c r="G74"/>
  <c r="G75"/>
  <c r="G62"/>
  <c r="G63"/>
  <c r="G64"/>
  <c r="G65"/>
  <c r="G52"/>
  <c r="G53"/>
  <c r="G54"/>
  <c r="G55"/>
  <c r="G47"/>
  <c r="G48"/>
  <c r="G49"/>
  <c r="G50"/>
  <c r="G42"/>
  <c r="G43"/>
  <c r="G44"/>
  <c r="G45"/>
  <c r="E542"/>
  <c r="E541"/>
  <c r="F542"/>
  <c r="F537"/>
  <c r="E543"/>
  <c r="E538"/>
  <c r="F543"/>
  <c r="E544"/>
  <c r="E539"/>
  <c r="F544"/>
  <c r="F539"/>
  <c r="G539"/>
  <c r="E545"/>
  <c r="E540"/>
  <c r="F545"/>
  <c r="F540"/>
  <c r="D543"/>
  <c r="D538"/>
  <c r="D544"/>
  <c r="D539"/>
  <c r="D545"/>
  <c r="D540"/>
  <c r="E546"/>
  <c r="F546"/>
  <c r="G556"/>
  <c r="E206"/>
  <c r="F206"/>
  <c r="E204"/>
  <c r="F204"/>
  <c r="E196"/>
  <c r="F196"/>
  <c r="E191"/>
  <c r="F191"/>
  <c r="E186"/>
  <c r="F186"/>
  <c r="E181"/>
  <c r="F181"/>
  <c r="E179"/>
  <c r="F179"/>
  <c r="E171"/>
  <c r="F171"/>
  <c r="E169"/>
  <c r="F169"/>
  <c r="F164"/>
  <c r="E156"/>
  <c r="F156"/>
  <c r="E151"/>
  <c r="F151"/>
  <c r="E146"/>
  <c r="F146"/>
  <c r="E141"/>
  <c r="F141"/>
  <c r="E136"/>
  <c r="F136"/>
  <c r="E132"/>
  <c r="E131"/>
  <c r="E126"/>
  <c r="F126"/>
  <c r="E121"/>
  <c r="F121"/>
  <c r="E116"/>
  <c r="F116"/>
  <c r="E111"/>
  <c r="F111"/>
  <c r="E106"/>
  <c r="E101"/>
  <c r="E96"/>
  <c r="F96"/>
  <c r="E91"/>
  <c r="F91"/>
  <c r="D89"/>
  <c r="G89"/>
  <c r="D90"/>
  <c r="G90"/>
  <c r="E81"/>
  <c r="F81"/>
  <c r="E76"/>
  <c r="F76"/>
  <c r="E71"/>
  <c r="F71"/>
  <c r="E66"/>
  <c r="F66"/>
  <c r="E61"/>
  <c r="F61"/>
  <c r="E51"/>
  <c r="F51"/>
  <c r="E46"/>
  <c r="F46"/>
  <c r="G46"/>
  <c r="D46"/>
  <c r="E41"/>
  <c r="F41"/>
  <c r="E205"/>
  <c r="F205"/>
  <c r="E203"/>
  <c r="F203"/>
  <c r="E202"/>
  <c r="E201"/>
  <c r="F202"/>
  <c r="E177"/>
  <c r="F177"/>
  <c r="E178"/>
  <c r="F178"/>
  <c r="E180"/>
  <c r="F180"/>
  <c r="D178"/>
  <c r="D180"/>
  <c r="D177"/>
  <c r="E87"/>
  <c r="E56"/>
  <c r="E59"/>
  <c r="F59"/>
  <c r="E60"/>
  <c r="F60"/>
  <c r="D30"/>
  <c r="E27"/>
  <c r="F27"/>
  <c r="E28"/>
  <c r="F28"/>
  <c r="G29"/>
  <c r="E30"/>
  <c r="F30"/>
  <c r="G30"/>
  <c r="E170"/>
  <c r="E165"/>
  <c r="F170"/>
  <c r="D168"/>
  <c r="D169"/>
  <c r="D170"/>
  <c r="F131"/>
  <c r="D58"/>
  <c r="D59"/>
  <c r="D60"/>
  <c r="D87"/>
  <c r="D132"/>
  <c r="D41"/>
  <c r="D61"/>
  <c r="D66"/>
  <c r="G66"/>
  <c r="D81"/>
  <c r="D91"/>
  <c r="D96"/>
  <c r="D101"/>
  <c r="G101"/>
  <c r="D106"/>
  <c r="D111"/>
  <c r="D116"/>
  <c r="D121"/>
  <c r="G121"/>
  <c r="D126"/>
  <c r="D136"/>
  <c r="D141"/>
  <c r="D146"/>
  <c r="D151"/>
  <c r="D156"/>
  <c r="D171"/>
  <c r="D181"/>
  <c r="D191"/>
  <c r="D196"/>
  <c r="D546"/>
  <c r="G546"/>
  <c r="D28"/>
  <c r="D27"/>
  <c r="D26"/>
  <c r="D189"/>
  <c r="G189"/>
  <c r="G133"/>
  <c r="D542"/>
  <c r="D541"/>
  <c r="D167"/>
  <c r="D166"/>
  <c r="G135"/>
  <c r="D552"/>
  <c r="G552"/>
  <c r="D186"/>
  <c r="D537"/>
  <c r="D536"/>
  <c r="F40"/>
  <c r="E40"/>
  <c r="D40"/>
  <c r="D39"/>
  <c r="D71"/>
  <c r="D57"/>
  <c r="D56"/>
  <c r="D76"/>
  <c r="D37"/>
  <c r="G37"/>
  <c r="D51"/>
  <c r="D38"/>
  <c r="D202"/>
  <c r="G202"/>
  <c r="D203"/>
  <c r="D204"/>
  <c r="G204"/>
  <c r="D206"/>
  <c r="D205"/>
  <c r="G205"/>
  <c r="F22"/>
  <c r="D25"/>
  <c r="E25"/>
  <c r="D23"/>
  <c r="D24"/>
  <c r="E37"/>
  <c r="F38"/>
  <c r="F37"/>
  <c r="F39"/>
  <c r="G39"/>
  <c r="E38"/>
  <c r="E39"/>
  <c r="D201"/>
  <c r="G40"/>
  <c r="F26"/>
  <c r="G26"/>
  <c r="G171"/>
  <c r="G181"/>
  <c r="G191"/>
  <c r="G28"/>
  <c r="G203"/>
  <c r="G543"/>
  <c r="F551"/>
  <c r="G544"/>
  <c r="F538"/>
  <c r="G60"/>
  <c r="G58"/>
  <c r="G57"/>
  <c r="G87"/>
  <c r="G177"/>
  <c r="G167"/>
  <c r="G51"/>
  <c r="G61"/>
  <c r="G76"/>
  <c r="G81"/>
  <c r="G91"/>
  <c r="G106"/>
  <c r="G111"/>
  <c r="G126"/>
  <c r="G132"/>
  <c r="G141"/>
  <c r="G146"/>
  <c r="G151"/>
  <c r="D22"/>
  <c r="F23"/>
  <c r="G38"/>
  <c r="D36"/>
  <c r="G168"/>
  <c r="G180"/>
  <c r="D162"/>
  <c r="E22"/>
  <c r="E166"/>
  <c r="F165"/>
  <c r="D179"/>
  <c r="D176"/>
  <c r="D164"/>
  <c r="D86"/>
  <c r="D35"/>
  <c r="G35"/>
  <c r="D33"/>
  <c r="E86"/>
  <c r="D34"/>
  <c r="D19"/>
  <c r="D14"/>
  <c r="G170"/>
  <c r="E26"/>
  <c r="D163"/>
  <c r="E176"/>
  <c r="F201"/>
  <c r="G201"/>
  <c r="E24"/>
  <c r="E164"/>
  <c r="G538"/>
  <c r="F36"/>
  <c r="G36"/>
  <c r="D21"/>
  <c r="D131"/>
  <c r="G131"/>
  <c r="G27"/>
  <c r="E23"/>
  <c r="E21"/>
  <c r="G41"/>
  <c r="G164"/>
  <c r="F176"/>
  <c r="G176"/>
  <c r="G186"/>
  <c r="G196"/>
  <c r="G206"/>
  <c r="F86"/>
  <c r="G86"/>
  <c r="G165"/>
  <c r="G23"/>
  <c r="G71"/>
  <c r="D161"/>
  <c r="D165"/>
  <c r="G59"/>
  <c r="F56"/>
  <c r="G56"/>
  <c r="G96"/>
  <c r="G116"/>
  <c r="G136"/>
  <c r="G156"/>
  <c r="E551"/>
  <c r="G22"/>
  <c r="G162"/>
  <c r="F161"/>
  <c r="G537"/>
  <c r="F536"/>
  <c r="G536"/>
  <c r="E161"/>
  <c r="G88"/>
  <c r="E15"/>
  <c r="G540"/>
  <c r="G545"/>
  <c r="F166"/>
  <c r="G166"/>
  <c r="E537"/>
  <c r="E536"/>
  <c r="F541"/>
  <c r="G541"/>
  <c r="D551"/>
  <c r="G551"/>
  <c r="E36"/>
  <c r="G542"/>
  <c r="D32"/>
  <c r="G178"/>
  <c r="G179"/>
  <c r="G169"/>
  <c r="D9"/>
  <c r="E14"/>
  <c r="G161"/>
  <c r="G32"/>
  <c r="G34"/>
  <c r="E12"/>
  <c r="F25"/>
  <c r="F15"/>
  <c r="G33"/>
  <c r="F24"/>
  <c r="D31"/>
  <c r="G25"/>
  <c r="D20"/>
  <c r="D15"/>
  <c r="E13"/>
  <c r="D10"/>
  <c r="G10"/>
  <c r="G19"/>
  <c r="F14"/>
  <c r="G14"/>
  <c r="F12"/>
  <c r="G15"/>
  <c r="G24"/>
  <c r="F21"/>
  <c r="G21"/>
  <c r="F13"/>
  <c r="G9"/>
  <c r="G20"/>
  <c r="E11"/>
  <c r="G31"/>
  <c r="D18"/>
  <c r="D8"/>
  <c r="G8"/>
  <c r="F11"/>
  <c r="D13"/>
  <c r="G13"/>
  <c r="G18"/>
  <c r="D17"/>
  <c r="D7"/>
  <c r="D6"/>
  <c r="G6"/>
  <c r="G7"/>
  <c r="D16"/>
  <c r="G16"/>
  <c r="D12"/>
  <c r="G17"/>
  <c r="D11"/>
  <c r="G11"/>
  <c r="G12"/>
</calcChain>
</file>

<file path=xl/sharedStrings.xml><?xml version="1.0" encoding="utf-8"?>
<sst xmlns="http://schemas.openxmlformats.org/spreadsheetml/2006/main" count="1200" uniqueCount="459">
  <si>
    <t>Проведение: плановых и вынужденных вакцинаций, диагностических и лабораторных исследований на особо опасные болезни животных (птиц) и болезни общие для человека и животных (птиц); ветеринарно-санитарных мероприятий; ветеринарно-санитарной экспертизы сырья и продукции животного происхождения на трихинеллез; учета и контроля за состоянием скотомогильников включая сибиреязвенные; государственного ветеринарного мониторинга остатков запрещенных и вредных веществ в организме живых животных и продуктах животного происхождения; ветеринарных обследований, связанных с содержанием животных; оформление ветеринарных сопроводительных документов.</t>
  </si>
  <si>
    <t>Площадь сельхозугодий, на которых проведены мелиоративные мероприятия, 0,06 тыс. га</t>
  </si>
  <si>
    <t xml:space="preserve">Количество внесенной известковой муки 0,3 тыс. тонн на площадь известкования 0,1 тыс. га </t>
  </si>
  <si>
    <t>Количество абитуриентов направленных на обучение от Мурманской области не мене 3-х человек ежегодно</t>
  </si>
  <si>
    <t>Разработка ПСД в целях реконструкции водовода на левобережной стороне села Териберка.</t>
  </si>
  <si>
    <t xml:space="preserve">МРСХ МО, Минстрой,         
администрация сельского поселения Тулома Кольского района </t>
  </si>
  <si>
    <t>Подпрограмма 2 "Устойчивое развитие сельских территорий Мурманской области"</t>
  </si>
  <si>
    <t xml:space="preserve">Основное мероприятие 1. Улучшение жилищных условий граждан, проживающих в сельской местности
</t>
  </si>
  <si>
    <t>Осуществление текущего ремонта сибиреязвенных скотомогильников и текущего, капитального ремонта объектов недвижимости</t>
  </si>
  <si>
    <t>Поддержание обустройства сибиреязвенных скотомогильников в соответствии с ветеринарно-санитарными требованиями;
своевременное проведение текущего, капитального ремонта зданий государственной ветеринарной службы</t>
  </si>
  <si>
    <t>Приобретение препаратов, инвентаря, оборудования, автотранспорта для ветеринарных учреждений</t>
  </si>
  <si>
    <t>Создание необходимых условий для выполнения в полном объеме противоэпизоотических и ветеринарно-санитарных мероприятий</t>
  </si>
  <si>
    <t>Создание, развитие и сопровождение информационных систем в ветеринарных учреждениях и их структурных подразделениях</t>
  </si>
  <si>
    <t>Обеспечение ветеринарных учреждений и их структурных подразделений необходимыми программно-техническими средствами</t>
  </si>
  <si>
    <t>Организация работы стационарных или мобильных ветеринарных пунктов в муниципальных образованиях</t>
  </si>
  <si>
    <t xml:space="preserve">Организация работы стационарных или мобильных ветеринарных пунктов, не менее чем в одном отдаленном муниципальном образовании 
</t>
  </si>
  <si>
    <t>Комитет по ветеринарии МО, ОМСУ</t>
  </si>
  <si>
    <t xml:space="preserve">Отлов и содержание безнадзорных животных (субвенция бюджетам муниципальных образований) </t>
  </si>
  <si>
    <t>Обеспечение ОМСУ проведения мероприятий по регулированию численности безнадзорных животных</t>
  </si>
  <si>
    <t>Организация осуществления органами местного самоуправления государственных полномочий по отлову и содержанию безнадзорных животных (субвенция бюджетам муниципальных образований)</t>
  </si>
  <si>
    <t>Организация ОМСУ  мероприятий по регулированию численности безнадзорных животных</t>
  </si>
  <si>
    <t xml:space="preserve">Осуществление контроля за реализацией органами местного самоуправления переданных государственных полномочий по отлову и содержанию безнадзорных животных </t>
  </si>
  <si>
    <t>Ежегодное проведение проверок исполнения ОМСУ переданных государственных полномочий по отлову и содержанию безнадзорных животных в соответствии с утвержденным планом</t>
  </si>
  <si>
    <t>Субсидия на возмещение части затрат на восстановление внутрихозяйственных мелиоративных систем</t>
  </si>
  <si>
    <t>Субсидия на возмещение части затрат на приобретение известняковой (доломитовой) муки</t>
  </si>
  <si>
    <t>Строительство очистных сооружений (сельхозтоваропроизводитель ГОУСП "Тулома")</t>
  </si>
  <si>
    <t>Грантовая поддержка местных инициатив граждан, проживающих в сельской местности</t>
  </si>
  <si>
    <t>4.</t>
  </si>
  <si>
    <t>4.1.</t>
  </si>
  <si>
    <t>4.1.1.</t>
  </si>
  <si>
    <t xml:space="preserve">Основное мероприятие 1. Организация рыболовства в прибрежной зоне и пресноводных объектах области </t>
  </si>
  <si>
    <t>Подготовка предложений по объемам квот добычи водных биоресурсов для прибрежного рыболовства</t>
  </si>
  <si>
    <t>Осуществление организационного и технического обеспечения деятельности Комиссии по определению границ рыбопромысловых участков Мурманской области</t>
  </si>
  <si>
    <t>Согласование перечня рыбопромысловых участков Мурманской области и направление его на утверждение в Правительство Мурманской области</t>
  </si>
  <si>
    <t>Осуществление организационного и технического обеспечения деятельности Территориального рыбохозяйственного совета Мурманской области</t>
  </si>
  <si>
    <t>Заключение договоров на доли квот добычи водных биоресурсов для осуществления прибрежного рыболовства и внесение в них изменений</t>
  </si>
  <si>
    <t>Распределение квот добычи водных биоресурсов для осуществления прибрежного рыболовства</t>
  </si>
  <si>
    <t>Выделение пользователям квот (объемов) водных биоресурсов для осуществления промышленного рыболовства в пресноводных объектах области</t>
  </si>
  <si>
    <t xml:space="preserve">Подготовка и предоставление в уполномоченный орган Мурманской области в сфере развития предпринимательства информации о субъектах малого и среднего предпринимательства рыбохозяйственного комплекса Мурманской области-получателях поддержки </t>
  </si>
  <si>
    <t>Подпрограмма 4 «Развитие рыбохозяйственного комплекса»</t>
  </si>
  <si>
    <t>Основное мероприятие 2. Оказание государственной поддержки береговым рыбоперерабатывающим предприятиям региона в закупке сырья и вспомогательных материалов</t>
  </si>
  <si>
    <t>Предоставление в пользование рыбопромысловых участков для осуществления промышленного рыболовства в пресноводных объектах и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(саами)</t>
  </si>
  <si>
    <t>Подготовка предложений по определению общих допустимых уловов применительно к квотам добычи водных биоресурсов</t>
  </si>
  <si>
    <t>Выделение пользователям квот (объемов) водных биоресурсов для осуществления любительского и спортивного рыболовства в пресноводных объектах области</t>
  </si>
  <si>
    <t>Осуществление организационного и технического обеспечения деятельности Комиссии по регулированию добычи анадромных видов рыб в Мурманской области</t>
  </si>
  <si>
    <t>Распределение квот (объемов) добычи водных биоресурсов для осуществления рыболовства в целях обеспечения традиционного образа жизни и осуществления традиционной хозяйственной деятельности коренных малочисленных народов Севера (саами)</t>
  </si>
  <si>
    <t>4.2.</t>
  </si>
  <si>
    <t>4.2.1.</t>
  </si>
  <si>
    <t>Предоставление субсидии предприятиям, осуществляющим переработку водных биоресурсов, на возмещение части затрат на уплату процентов по кредитным договорам на приобретение сырья и вспомогательных материалов</t>
  </si>
  <si>
    <t>Осуществление проверки соблюдения рыбоперерабатывающими предприятиями  условий, целей и порядка предоставления субсидий на возмещение части затрат на уплату процентов по кредитам на закупку сырья и вспомогательных материалов</t>
  </si>
  <si>
    <t>4.3.</t>
  </si>
  <si>
    <t>4.3.1.</t>
  </si>
  <si>
    <t>Основное мероприятие 3. Содействие в улучшении инвестиционного климата для субъектов рыбохозяйственного комплекса</t>
  </si>
  <si>
    <t xml:space="preserve">Обеспечение взаимодействия с федеральными органами государственной власти и рыбопромысловыми и рыбоперерабатывающими организациями по использованию механизмов государственной поддержки инвестиционной деятельности </t>
  </si>
  <si>
    <t>Мониторинг реализации инвестиционных проектов по развитию рыбохозяйственного комплекса на территории Мурманской области</t>
  </si>
  <si>
    <t>Обеспечение взаимодействия с предприятиями рыбохозяйственного комплекса, использующими региональные налоговые льготы, для проведения оценки эффективности региональных налоговых льгот</t>
  </si>
  <si>
    <t>Обеспечение взаимодействия с хозяйствующими субъектами рыбохозяйственного комплекса по  применению механизмов налогового стимулирования</t>
  </si>
  <si>
    <t>Обеспечение взаимодействия с предприятиями рыбохозяйственного комплекса для формирования прогноза потребности в кадрах в рыбной отрасли, в том числе для реализации инвестиционных проектов в рыбохозяйственном комплексе</t>
  </si>
  <si>
    <t xml:space="preserve">Обеспечение ведения Реестра субъектов малого и среднего предпринимательства рыбохозяйственного комплекса Мурманской области - получателей поддержки </t>
  </si>
  <si>
    <t>Создание и развитие рыбохозяйственного кластера в Мурманской области</t>
  </si>
  <si>
    <t>Участие в организации ярморочно-выставочных мероприятий, конкурсов по различным направлениям деятельности предприятий рыбопромышленного комплекса, проводимых на территории Мурманской области и за ее пределами</t>
  </si>
  <si>
    <t>4.3.2.</t>
  </si>
  <si>
    <t>Основное мероприятие 4. Проведение мониторинга состояния рыбопромышленного комплекса</t>
  </si>
  <si>
    <t>Мониторинг цен производителей рыбной продукции Мурманской области</t>
  </si>
  <si>
    <t xml:space="preserve">Мониторинг розничных цен на рыбопродукцию в муниципальных образованиях Мурманской области </t>
  </si>
  <si>
    <t xml:space="preserve">Мониторинг объектов производства (выращивания) и реализации продукции промышленного рыбоводства </t>
  </si>
  <si>
    <t xml:space="preserve">Подготовка материалов для разработки среднесрочного и долгосрочного прогнозов социально-экономического развития региона в сфере рыбохозяйственного комплекса </t>
  </si>
  <si>
    <t>Мониторинг реализации мероприятий, осуществляемых в рыбохозяйственном комплексе региона</t>
  </si>
  <si>
    <t>Мониторинг социально-экономического положения градо- и поселкообразующих организаций рыбохозяйственного комплекса</t>
  </si>
  <si>
    <t>4.4.</t>
  </si>
  <si>
    <t>4.4.1.</t>
  </si>
  <si>
    <t>Основное мероприятие 5. Осуществление государственной поддержки субъектов аквакультуры</t>
  </si>
  <si>
    <t>Предоставление субсидии  сельскохозяйственным товаропроизводителям на возмещение части процентной ставки по кредитам, полученным в российских кредитных организациях, на развитие аквакультуры (рыбоводство)</t>
  </si>
  <si>
    <t>Осуществление проверки соблюдения условий, целей и порядка предоставления субсидий сельскохозяйственным товаропроизводителям на возмещение части процентной ставки по кредитам, полученным в российских кредитных организациях,  на развитие аквакультуры (рыбоводство)</t>
  </si>
  <si>
    <t>Осуществление организационного и технического обеспечения деятельности Комиссии по определению границ рыбоводных участков Мурманской области</t>
  </si>
  <si>
    <t>Осуществление организационного и технического обеспечения деятельности рабочей группы по развитию аквакультуры Мурманской области</t>
  </si>
  <si>
    <t>4.4.2.</t>
  </si>
  <si>
    <t>Основное мероприятие 6. Осуществление мер по сохранению и пополнению запасов лососевых видов рыб</t>
  </si>
  <si>
    <t xml:space="preserve">Осуществление мероприятий по искусственному воспроизводству ценных видов водных биоресурсов </t>
  </si>
  <si>
    <t>Проведение международных мероприятий по вопросам сохранения и воспроизводства водных биологических ресурсов в СЗФО и Мурманской области</t>
  </si>
  <si>
    <t>5.1.</t>
  </si>
  <si>
    <t>Основное мероприятие 1. Обеспечение реализации государственных функций и предоставления государственных услуг в сфере рыбного, сельского хозяйства, пищевой и перерабатывающей промышленности, регулирования рынка сельскохозяйственной продукции, сырья и продовольствия</t>
  </si>
  <si>
    <t>5.1.1.</t>
  </si>
  <si>
    <t>5.2.</t>
  </si>
  <si>
    <t>5.2.1.</t>
  </si>
  <si>
    <t>Обеспечение реализации государственных функций и предоставления государственных услуг Комитетом по ветеринарии Мурманской области</t>
  </si>
  <si>
    <t>Финансовое обеспечение реализации 16 функций Комитета по ветеринарии МО
 и предоставления 5 государственных услуг, оказываемых Комитетом по ветеринарии МО</t>
  </si>
  <si>
    <t xml:space="preserve">Государственная программа «Развитие рыбного и сельского хозяйства, и регулирование рынков сельскохозяйственной продукции, сырья и продовольствия»
</t>
  </si>
  <si>
    <t xml:space="preserve">Стимулирование развития малых форм хозяйствования Мурманской области (предоставление субсидии не менее чем по 4 кредитным договорам в год)  </t>
  </si>
  <si>
    <t>МРСХ МО</t>
  </si>
  <si>
    <t>2.3.</t>
  </si>
  <si>
    <t>Реконструкция водовода на левобережной стороне села Териберка.</t>
  </si>
  <si>
    <t>Минстрой МО, ГОУСП "Тулома"</t>
  </si>
  <si>
    <t>Гранты на развитие семейных животноводческих ферм на базе крестьянских (фермерских) хозяйств</t>
  </si>
  <si>
    <t>МРСХ МО,
администрации сельских муниципальных образований МО</t>
  </si>
  <si>
    <t>МРСХ МО,                    
администрации сельских муниципальных образований МО</t>
  </si>
  <si>
    <t>1.2.</t>
  </si>
  <si>
    <t>1.2.1.</t>
  </si>
  <si>
    <t>1.2.2.</t>
  </si>
  <si>
    <t>МРСХ МО, организации предприятия АПК, КФХ, ЛПХ, кооперативы</t>
  </si>
  <si>
    <t>Субсидия сельскохозяйственным государственным областным (муниципальным) унитарным предприятиям на возмещение части затрат, связанных с приобретением кормов</t>
  </si>
  <si>
    <t>МРСХ МО, Минстрой МО,                   
администрация 
сельского поселения Териберка, Кольского района Мурманской области</t>
  </si>
  <si>
    <t>Регистрация в установленные сроки ветеринарных специалистов, осуществляющих предпринимательскую деятельность</t>
  </si>
  <si>
    <t>Еженедельный сбор данных о текущих ценах на рыбопродукцию в муниципальных образованиях Мурманской области и г. Мурманска, анализ отклонений от средней цены на рыбопродукцию по Мурманской области для включения в информационные материалы о состоянии рыбопромышленного комплекса региона</t>
  </si>
  <si>
    <t>Обеспечение реализации государственных функций и представления государственных услуг Министерством рыбного и сельского хозяйства Мурманской области</t>
  </si>
  <si>
    <t>Министерство рыбного и сельского хозяйства Мурманской области</t>
  </si>
  <si>
    <t>Минстрой МО</t>
  </si>
  <si>
    <t>МРСХ МО, Комитет по ветеринарии МО,
Минстрой МО, Комитет по культуре и искуству МО, адм. муниципальных образований сельских поселений МО
организации и предприятия АПК,КФХ, ЛПХ, кооперативы</t>
  </si>
  <si>
    <t>МРСХ МО, Минстрой МО, Комитет по культуре и искусству МО,
администрации сельских муниципальных образований МО,
организации АПК</t>
  </si>
  <si>
    <t>МРСХ МО, Минстрой МО, Комитет по культуре и искусству МО,
администрации сельских муниципальных образований МО</t>
  </si>
  <si>
    <t xml:space="preserve">МРСХ МО,   Комитет по культуре и искусству МО, Минстрой МО,                   
администрация муниципального образования сельское поселение Варзуга Терского района </t>
  </si>
  <si>
    <t xml:space="preserve">Основное мероприятие 3. Обеспечение содействия  подготовке квалифицированных кадров для предприятий АПК региона.
</t>
  </si>
  <si>
    <t xml:space="preserve">Проведение комплекса посевных, уборочных работ </t>
  </si>
  <si>
    <t>Обеспечение условий для производства молока в сельскохозяйственных организациях, крестьянских (фермерских) хозяйствах, у индивидуальных предпринимателей.</t>
  </si>
  <si>
    <t>Субсидия на строительство  и покупку жилья гражданам, проживающим в сельской местности и нуждающимся в улучшении жилищных условий</t>
  </si>
  <si>
    <t xml:space="preserve">Возмещение затрат по содержанию племенного маточного поголовья сельскохозяйственных животных (без  крупного рогатого скота)
</t>
  </si>
  <si>
    <t xml:space="preserve">Поддержка производства кормовых культур по перечню, утверждаемому приказом Министерства
 </t>
  </si>
  <si>
    <t xml:space="preserve">Возмещение затрат по содержанию племенного маточного поголовья крупного рогатого скота молочного направления
</t>
  </si>
  <si>
    <t>Таблица 11а</t>
  </si>
  <si>
    <t>Сведения о ходе реализации мероприятий государственной программы «Развитие рыбного и сельского хозяйства, и регулирование рынков сельскохозяйственной продукции, сырья и продовольствия» за 1 полугодие 2017 года</t>
  </si>
  <si>
    <t>Источник</t>
  </si>
  <si>
    <t>Запланировано на отчетный год</t>
  </si>
  <si>
    <t>Кассовое исполнение ГРБС</t>
  </si>
  <si>
    <t>Фактическое исполнение</t>
  </si>
  <si>
    <t>Степень освоения средств, %</t>
  </si>
  <si>
    <t xml:space="preserve">Результаты выполнения мероприятий </t>
  </si>
  <si>
    <t>Ожидаемые результаты реализации (краткая характеристика) мероприятий в соответствии с планом</t>
  </si>
  <si>
    <t>Фактические результаты реализации (краткая характеристика) мероприятий</t>
  </si>
  <si>
    <t>Выполнение (да/нет/частично)*</t>
  </si>
  <si>
    <t>Код ГРБС</t>
  </si>
  <si>
    <t>Причины низкой (менее 20%) степени освоения средств, невыполнения мероприятий</t>
  </si>
  <si>
    <t>Государственная программа «Развитие рыбного и сельского хозяйства, и регулирование рынков сельскохозяйственной продукции, сырья и продовольствия»
По ИОГВ</t>
  </si>
  <si>
    <t>нет</t>
  </si>
  <si>
    <t>частично</t>
  </si>
  <si>
    <t>В соответствии с Положением о Территориальном рыбохозяйственном совете Мурманской области заседания проводятся по мере необходимости, которая в отчетном периоде не установлена</t>
  </si>
  <si>
    <t xml:space="preserve">Обращения заинтересованных пользователей в отчетном периоде не поступали </t>
  </si>
  <si>
    <t>Мероприятия планируется осуществить в  IV квартале</t>
  </si>
  <si>
    <t xml:space="preserve">Мероприятия планируется осуществить в III-IV квартале </t>
  </si>
  <si>
    <t>да</t>
  </si>
  <si>
    <t>Рассмотрены 1223 заявки представителей коренных малочисленных народов Севера на предоставление водных биоресурсов; 1208 представителям саами выделено 375 тонн водных биресурсов (300 тонн трески и 75 тонн пикши)</t>
  </si>
  <si>
    <t>В 1 полугодии 2017 года проведено 80 проверок, из которых 43 - в соответствии с планом, составлено 45 протоколов об административных правонарушениях, общая сумма штрафов составила 268,9 тыс. руб.</t>
  </si>
  <si>
    <t>В 1 полугодии 4 ветеринарных специалиста обратились в Комитет для их  регистрации, которые были зарегистрированы в установленные административным регламентом сроки.</t>
  </si>
  <si>
    <t xml:space="preserve">Проведено 55 ветеринарно-санитарных обследований, выдано 55 актов обследования. Выявлены 4 хозяйствующих субъектов, не соответствующих ветеринарно-санитарным требованиям. </t>
  </si>
  <si>
    <t xml:space="preserve">Выдано 94 разрешений на вывоз (ввоз) за (в) пределы Мурманской области животных, продукции и грузов, подконтрольных государственной ветеринарной службе, что составило 47% от планового значения. Отказано в 18 случаях. </t>
  </si>
  <si>
    <t xml:space="preserve"> Подготовлено и выдано 12 заключений в отношении 89,2 тонн продукции, из которых 6 заключений -  о запрещении использования продукции по назначению (направлено на уничтожение 132 кг, 2080 кг - на обеззараживание).  </t>
  </si>
  <si>
    <t xml:space="preserve">Своевременно согласовано по 32 заявлениям, в 6 случаях отказано. </t>
  </si>
  <si>
    <t xml:space="preserve">На 01.07.2017  Мурманская область являлась эпизоотически благополучным регионом по африканской чуме свиней (закуплены дезинфицирующие, дератизационные средства; комбинезоны одноразовые) </t>
  </si>
  <si>
    <t>Предоставление социальной поддержки 
ветеринарным специалистам, работающим в сельских населенных пунктах или поселках городского типа (компенсация расходов по оплате коммунальных услуг)</t>
  </si>
  <si>
    <t>Осуществлена социальная поддержка 
10 ветеринарным специалистам, работающим в сельских населенных пунктах или поселках городского типа</t>
  </si>
  <si>
    <t>Обеспечена своевременная оплата 36 сотрудникам учреждений проезда и провоза багажа к месту использования отпуска и обратно</t>
  </si>
  <si>
    <t>Проведено: плановых (вынужденных- не проводились) вакцинаций 21,394 тыс.гол.(43,5% от плана), диагностических исследований 14 436 (в том числе отбор проб) (65,5% от плана), лабораторных исследований на особо опасные болезни животных (птиц) и болезни общие для человека и животных (птиц) - 17 736 исследований (57,2% от плана); ветеринарно-санитарных мероприятий - дезинфекция 77 004 кв.м (51,3% от плана); ветеринарно-санитарной экспертизы сырья и продукции животного происхождения на трихинеллез - 4 401 экспертиз (73% от плана); проведен государственный ветеринарный мониторинг остатков запрещенных и вредных веществ в организме живых животных и продуктах животного происхождения (отобрано 8 проб при плане-15, по которым проведено 60 исследований, при плане 100); проведено 483 ветеринарных обследований, связанных с содержанием животных (50,3% от плана);     оформлено 831 536 ветеринарных сопроводительных документов при плане - 900 000.</t>
  </si>
  <si>
    <t xml:space="preserve">ГОБВУ "Мурманская облветлаборатория": по результатам конкурсных процедур в конце июня 2017 заключены договоры на текущий ремонт помещений.
 ГОБВУ "Мурманская облСББЖ": подготовлена сметная и проектная документация по ремонту кровли на Кандалакшской ВС и текущему ремонту сибиреязвенного захоронения.  </t>
  </si>
  <si>
    <t xml:space="preserve">ГОБВУ "Мурманская облСББЖ" приобретены средства для осуществления мероприятий в целях профилактики и борьбы с особо опасными заболеваниями животных (вакуумные системы для забора крови, аэрозоль для мечения животных) </t>
  </si>
  <si>
    <t>Посредством мобильного ветеринарного пункта предоставлены ветеринарные услуги в п. Видяево, Островной, Североморск - 3, Верхнетуломский, Гаджиево, Умба, Зеленоборский, Алакуртти, Зареченск</t>
  </si>
  <si>
    <t>Финансовое обеспечение ОМСУ на регулирование численности безнадзорных животных составило 21,1%</t>
  </si>
  <si>
    <t>Финансовое обеспечение ОМСУ на организацию осуществления переданных государственных полномочий по регулированию численности безнадзорных животных составило 26,4 %</t>
  </si>
  <si>
    <t>Проведены проверки 7 ОМСУ при плане 18 (38,8%)</t>
  </si>
  <si>
    <t>Субсидия выплачена по фактичкски предоставленным документам</t>
  </si>
  <si>
    <t>Гранты выплачены по фактически предоставленным документам</t>
  </si>
  <si>
    <t>Субсидия выплачена по фактически предоставленным документам</t>
  </si>
  <si>
    <t>Конкурс и выплата  грантов планируется в третьем квартале</t>
  </si>
  <si>
    <t>В Росрыболовство направлены предложения для разработки стратегии развития морских терминалов в целях привлечения инвестиций (исх. № 01/286-АТ от 31.01.2017).  В Минсельхоз РФ направлены предложения по включению в перечень объектов инвестиций для Северного рыбохозяйственного бассейна (письма от 31.01.2017 № 01/285-АТ), в результате соответствующие нормы, касающиеся траулеров-свежьевиков длиной более 30 метров, включены в проект нормативно-правовых актов</t>
  </si>
  <si>
    <t>Подготовлены материалы по вопросам реализациии инвестиционных проектов в сфере аквакультуры</t>
  </si>
  <si>
    <t>Мероприятие запланировано на III квартал</t>
  </si>
  <si>
    <t xml:space="preserve">Мероприятие планируется к исключению, взаимодействие будет обеспечиваться  в рамках мероприятия 4.3.1 </t>
  </si>
  <si>
    <t>Совместно с Минэконоразвития МО подготовлена и проведена 22-24 марта т.г.  IV Международная конференция «Рыболовство в Арктике: современные вызовы, международные практики, перспективы». На международном уровне представлено более 70 наименований разнообразной продукции, изготовленной по рецептуре мурманских технологов</t>
  </si>
  <si>
    <t xml:space="preserve">Осуществлялся ежедневный сбор данных о текущих ценах на рыбопродукцию провизводиетлей Мурманской области, обеспечен ввод данных в систему мониторинга </t>
  </si>
  <si>
    <t>Осуществлялся еженедельный сбор данных о текущих ценах на рыбопродукцию в муниципальных образованиях Мурманской области и г. Мурманска,  для включения в информационные материалы о состоянии рыбопромышленного комплекса региона (справки направлены в: МЭР МО (подготовка отчета Губернатора МО перед МОД по итогам работы в 2016 г., период 2012-2016 гг; в ББТУ, ФАР, при переписке с предприятиями РХК МО)</t>
  </si>
  <si>
    <t xml:space="preserve">Подготовлена и направлена информация о мероприятиях в сфере рыбохозяйственного комплекса в рамках реализации планов развития региона, Стратегии Арктической Зоны, Стратегии развития СЗФО, Указов Президента, госпрограмм РФ и т.п. </t>
  </si>
  <si>
    <t>частино</t>
  </si>
  <si>
    <t>Заседание рабочей группы запланировано на II полугодие</t>
  </si>
  <si>
    <t>Подготовлено участие руководства области в ознакомительной поездке в Норвегию в апреле 2017 года, в том числе с посещением рыбоводных хозяйств</t>
  </si>
  <si>
    <t>Фактические результаты по данномку мероприятию будут оценены по итогам года.</t>
  </si>
  <si>
    <t xml:space="preserve">Техника будет приобретаться в 3-4 кварталах </t>
  </si>
  <si>
    <t>В 2017 году проведение и финансирование мероприятий не планируется</t>
  </si>
  <si>
    <t>Результат оценивается по итогам года</t>
  </si>
  <si>
    <t>Перечень получатеелй субсидии доведен минсельхозом России 27.03.2017 за № 24/685.</t>
  </si>
  <si>
    <t>Перечень получатеелй субсидии доведен минсельхозом России 27.03.2017 за № 24/685. ООО "Полярная звезда"  в перечне отсустсвует.</t>
  </si>
  <si>
    <t xml:space="preserve">Документов на получение данной субсидии не поступало </t>
  </si>
  <si>
    <t>Конкурс и выплата  грантов планируется во втором квартале</t>
  </si>
  <si>
    <t>Средства из местных бюджетов на реализацию мероприятия  не выделялись</t>
  </si>
  <si>
    <t>Подана заявка  в Вологодскую академию на предоставление 3-х бюджетных мест для абитуриентов Мурмнакой области (работников сельхозпредприятий региона)</t>
  </si>
  <si>
    <t xml:space="preserve"> С 22.04.2016 услуга не предоставляется.  </t>
  </si>
  <si>
    <t>Выплаты согласно фактически представленным документам</t>
  </si>
  <si>
    <t>Обеспечено сопровождение, обновление программного обеспечения учреждений</t>
  </si>
  <si>
    <t>Обеспечено финансирование реализации 16 функций Комитета по ветеринарии МО
 и предоставления 5 государственных услуг, оказываемых Комитетом по ветеринарии МО</t>
  </si>
  <si>
    <t>Обеспечение финансирования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t>
  </si>
  <si>
    <t>Проекты местных инициатив граждан, проживающих в сельской местности не реализовывались</t>
  </si>
  <si>
    <t>Объявление тендора на выбор подрядной организации запланировано на апрель</t>
  </si>
  <si>
    <t>Средства из местного бюджета на реализацию мероприятия  не выделялись</t>
  </si>
  <si>
    <t>1.2.3.</t>
  </si>
  <si>
    <t>1.2.4.</t>
  </si>
  <si>
    <t>1.2.5.</t>
  </si>
  <si>
    <t>1.3.</t>
  </si>
  <si>
    <t>1.3.1.</t>
  </si>
  <si>
    <t>1.3.2.</t>
  </si>
  <si>
    <t>1.3.3.</t>
  </si>
  <si>
    <t>1.3.4.</t>
  </si>
  <si>
    <t>1.3.5.</t>
  </si>
  <si>
    <t>1.3.6.</t>
  </si>
  <si>
    <t>1.3.7.</t>
  </si>
  <si>
    <t>1.3.8.</t>
  </si>
  <si>
    <t>1.4.</t>
  </si>
  <si>
    <t>1.4.1.</t>
  </si>
  <si>
    <t>1.4.2.</t>
  </si>
  <si>
    <t>1.4.3.</t>
  </si>
  <si>
    <t>1.4.4.</t>
  </si>
  <si>
    <t>1.4.5.</t>
  </si>
  <si>
    <t xml:space="preserve"> 2.2.</t>
  </si>
  <si>
    <t>Основное мероприятие  2. Обустройство населенных пунктов в сельской местности объектами социальной и инженерной инфраструктуры</t>
  </si>
  <si>
    <t>2.2.1.</t>
  </si>
  <si>
    <t>2.2.2.</t>
  </si>
  <si>
    <t>2.2.3.</t>
  </si>
  <si>
    <t>3.1.2.</t>
  </si>
  <si>
    <t>3.1.3.</t>
  </si>
  <si>
    <t>3.1.4.</t>
  </si>
  <si>
    <t>3.1.5.</t>
  </si>
  <si>
    <t>3.1.6.</t>
  </si>
  <si>
    <t>3.1.7.</t>
  </si>
  <si>
    <t>3.2.2.</t>
  </si>
  <si>
    <t>3.2.3.</t>
  </si>
  <si>
    <t>3.2.4.</t>
  </si>
  <si>
    <t>3.3.</t>
  </si>
  <si>
    <t>3.3.1.</t>
  </si>
  <si>
    <t>3.3.2.</t>
  </si>
  <si>
    <t>3.3..3</t>
  </si>
  <si>
    <t>3.3.4.</t>
  </si>
  <si>
    <t>3.4.</t>
  </si>
  <si>
    <t>3.4.1.</t>
  </si>
  <si>
    <t>3.4.2.</t>
  </si>
  <si>
    <t>3.4.3.</t>
  </si>
  <si>
    <t>4.1.2.</t>
  </si>
  <si>
    <t>4.1.3.</t>
  </si>
  <si>
    <t>4.1.4.</t>
  </si>
  <si>
    <t>4.1.5.</t>
  </si>
  <si>
    <t>4.1.6.</t>
  </si>
  <si>
    <t>4.1.7.</t>
  </si>
  <si>
    <t>4.1.8.</t>
  </si>
  <si>
    <t>4.1.9.</t>
  </si>
  <si>
    <t>4.1.10.</t>
  </si>
  <si>
    <t>4.1.11.</t>
  </si>
  <si>
    <t>4.1.12.</t>
  </si>
  <si>
    <t>4.1.13.</t>
  </si>
  <si>
    <t>4.2.2.</t>
  </si>
  <si>
    <t>4.3.3.</t>
  </si>
  <si>
    <t>4.3.4.</t>
  </si>
  <si>
    <t>4.3.5.</t>
  </si>
  <si>
    <t>4.3.6.</t>
  </si>
  <si>
    <t>4.3.7.</t>
  </si>
  <si>
    <t>4.3.8.</t>
  </si>
  <si>
    <t>4.4.3.</t>
  </si>
  <si>
    <t>4.4.4.</t>
  </si>
  <si>
    <t>4.4.5.</t>
  </si>
  <si>
    <t>4.4.6.</t>
  </si>
  <si>
    <t>4.5.</t>
  </si>
  <si>
    <t>4.5.1.</t>
  </si>
  <si>
    <t>4.5.2.</t>
  </si>
  <si>
    <t>4.5.3.</t>
  </si>
  <si>
    <t>4.5.4.</t>
  </si>
  <si>
    <t>4.6.</t>
  </si>
  <si>
    <t>4.6.1.</t>
  </si>
  <si>
    <t>4.6.2.</t>
  </si>
  <si>
    <t>Основное мероприятие 2. Обеспечение реализации государственных функций и оказания государственных услуг в сфере ветеринарии</t>
  </si>
  <si>
    <r>
      <t>Основное мероприятие 1.  Осуществление регионального государственного ветеринарного надзора и контроля</t>
    </r>
    <r>
      <rPr>
        <b/>
        <sz val="10"/>
        <rFont val="Times New Roman"/>
        <family val="1"/>
        <charset val="204"/>
      </rPr>
      <t/>
    </r>
  </si>
  <si>
    <r>
      <t>Основное мероприятие 3. Обеспечение надлежащего материально-технического и санитарного состояния объектов инфраструктуры ветеринарии</t>
    </r>
    <r>
      <rPr>
        <b/>
        <sz val="10"/>
        <rFont val="Times New Roman"/>
        <family val="1"/>
        <charset val="204"/>
      </rPr>
      <t/>
    </r>
  </si>
  <si>
    <r>
      <t xml:space="preserve">Основное мероприятие 4. Регулирование численности безнадзорных животных </t>
    </r>
    <r>
      <rPr>
        <b/>
        <sz val="10"/>
        <rFont val="Times New Roman"/>
        <family val="1"/>
        <charset val="204"/>
      </rPr>
      <t/>
    </r>
  </si>
  <si>
    <t>Основное мероприятие 2. Предупреждение и ликвидация болезней животных и проведение ветеринарно-санитарной экспертизы пищевых продуктов животного происхождения</t>
  </si>
  <si>
    <t>МРСХ МО, рыбодобывающие, рыбоперерабатывающие предприятия, предприятия аквакультуры Мурманской области</t>
  </si>
  <si>
    <t>МРСХ МО, ФГБНУ "ПИНРО", рыбодобывающие, рыбоперерабатывающие предприятия Мурманской области, представители коренных малочисленных народов Севера (саами) и их общины</t>
  </si>
  <si>
    <t>Подготовка и направление (ежегодно) в федеральный орган исполнительной власти в области рыболовства и бассейновый научно-промысловый совет соответствующих предложений</t>
  </si>
  <si>
    <t>Подготовка информационных и аналитических материалов, организация работы Комиссии по определению границ рыбопромысловых участков Мурманской области; проведение не менее 2 заседаний в год</t>
  </si>
  <si>
    <t>МРСХ МО, ФГБНУ "ПИНРО"</t>
  </si>
  <si>
    <t>Подготовка материалов по проектам границ рыбопромысловых участков, направление их на согласование в федеральный орган исполнительной власти в области рыболовства и подготовка по итогам согласования проекта нормативно-правового акта Правительства Мурманской области об утверждении границ рыбопромысловых участков</t>
  </si>
  <si>
    <t>Подготовка информационных и аналитических материалов, организация работы Территориального рыбохозяйственного совета Мурманской области; проведение не менее 1 заседания в год</t>
  </si>
  <si>
    <t>Рассмотрение документов пользователей. Заключение договора/внесения в него изменений</t>
  </si>
  <si>
    <t>МРСХ МО, рыбодобывающие предприятия Мурманской области</t>
  </si>
  <si>
    <t xml:space="preserve">С 22.04.2016 вступили в силу изменения в региональное законодательство в части отмены обязательств хозяйствующих субъектов получения ветеринарного регистрационного удостоверения. До конца 3 квартала будут внесены изменения в План реализации в части исключения данной услуги. </t>
  </si>
  <si>
    <t xml:space="preserve">Мероприятия запланированы на 3 квартал 2017 </t>
  </si>
  <si>
    <t>ГОБВУ "Мурманская облветлаборатория": 
по результатам конкурсных процедур заключены договоры от 27.06.2017 на поставку оборудования; часть мероприятий запланировано на 3 квартал 2017</t>
  </si>
  <si>
    <t>Часть мероприятий запланировано на 3-4 квартал 2017</t>
  </si>
  <si>
    <t xml:space="preserve">Перечисление межбюджетных трансфертов (субвенций) производится в соответствии с фактически поступившими заявками от ОМСУ Мурманской области </t>
  </si>
  <si>
    <t>В соответсвии с Правилами документы на получение субсидии предоставляются в 4 квартале.</t>
  </si>
  <si>
    <t>В связи  с изменением  федерального законодательство  возникла необходимость внесения изменений в НПА ,что привело к переносу выплаты субсидии на втрое полугодие.</t>
  </si>
  <si>
    <t>В соответсвии с Правилами документы на выпату субсидии предоставляются в Министерство до 01 июля текущего года .Субсидя будет выплачена в 3 квартале.</t>
  </si>
  <si>
    <t>Субсидия выплачена за декабрь-1 квартал ,до 20 июля в Министерство будут предоставлены документы на выплату  субсидии за 2 квартал</t>
  </si>
  <si>
    <t>Субсидия выплачена за 1 квартал по предоставленным документам .</t>
  </si>
  <si>
    <t xml:space="preserve">Выплата субсидии произведена по фактически прдставленным документам </t>
  </si>
  <si>
    <t>Распределение квот добычи водных биоресурсов в соответствии с заключенными договорами на доли квот для осуществления прибрежного рыболовства в объеме не менее 800 тонн</t>
  </si>
  <si>
    <t xml:space="preserve">Рассмотрение заявок пользователей на предоставление водных биоресурсов; выделение квот (объемов) добычи водных биоресурсов в объеме не менее 50 тонн </t>
  </si>
  <si>
    <t>Проведение не менее 2 конкурсов в год; заключение по итогам конкурсов договоров о предоставлении рыбопромысловых участков</t>
  </si>
  <si>
    <t>МРСХ МО, рыбодобывающие предприятия Мурманской области, представители коренных малочисленных народов Севера (саами) и их общины</t>
  </si>
  <si>
    <t>Подготовка и направление в федеральный орган исполнительной власти в области рыболовства материалов и предложений по определению общих допустимых уловов применительно к квотам добычи водных биоресурсов</t>
  </si>
  <si>
    <t>Рассмотрение заявок пользователей на предоставление водных биоресурсов; выделение квот (объемов) добычи водных биоресурсов в объеме не менее 30 тонн</t>
  </si>
  <si>
    <t>Подготовка информационных и аналитических материалов, организация работы Комиссии по регулированию добычи анадромных видов рыб в Мурманской области;  проведение не менее 1 заседания в год</t>
  </si>
  <si>
    <t>1. Количество сформированных рыбопромысловых участков (нарастающим итогом). 
2.Протяженность береговой полосы водных объектов рыбохозяйственного значения, на которой выполнены рыбохозяйственные мероприятия (нарастающим итогом). 
3. Площадь акватории водных объектов рыбохозяйственного значения, на которой выполнены рыбохозяйственные мероприятия (нарастающим итогом).  4. Объем выделенных водных биоресурсов  для прибрежного, промышленного рыболовства в пресноводных объектах, любительского и спортивного рыболовства, традиционного рыболовства КМНС в Мурманской области</t>
  </si>
  <si>
    <t>Мероприятие планируется осуществить в III квартале</t>
  </si>
  <si>
    <t xml:space="preserve">27.02.2017 проведено заседание Комиссии по определению границ рыбопромысловых участков Мурманской области (РПУ), на котором  не согласованы границы 1 РПУ, согласованы границы 3 РПУ, согласовано исключение из Перечня рыбопромысловых участков Мурманской области 11 РПУ.
31.05.2017 проведено заседание Комиссии по определению границ РПУ Мурманской области, на котором  не согласованы границы 3 РПУ, согласовано уточнение границ 1 РПУ, согласовано уточнение вида использования 173 РПУ, согласовано исключение из Перечня рыбопромысловых участков Мурманской области 68 РПУ. </t>
  </si>
  <si>
    <t>Реализация мероприятия продолжится в течение года согласно поступающим заявлениям заинтересованных лиц</t>
  </si>
  <si>
    <t>Направлены на согласование в Федеральное агенство по рыболовству материалы заседания Комиссии по определению границ рыбопромысловых участков Мурманской области, состоявшегося 27.02.2017.
На основани согласованных Росрыболовством материалов  подготовлен проект нормативно-правового акта Правительства Мурманской области об утверждении границ рыбопромысловых участков (Постановление Правительства Мурманской области от 19.04.2017 N 214-ПП "О внесении изменений в Перечень рыбопромысловых участков Мурманской области")</t>
  </si>
  <si>
    <t xml:space="preserve">Реализация мероприятия продолжится в течение года </t>
  </si>
  <si>
    <t xml:space="preserve">Посевные площади кормовых культур под урожай 2017 года при плане 6300 га по данным Мурманстат составили 5813 га. </t>
  </si>
  <si>
    <t xml:space="preserve">Денежные средства освоены полностью. Уточненная посевная площадь будет представлена Мурманстатом в IV квартале </t>
  </si>
  <si>
    <t xml:space="preserve">Закупка, размещенная в апреле 2017 года была отменена. Повторно закупка размещена 18.05.2017 г. </t>
  </si>
  <si>
    <t xml:space="preserve">Рассмотрены заявки 10 пользователей на предоставление водных биоресурсов для осуществления промышленного рыболовства; выделенный  объем добычи водных биоресурсов составил 56,8 тонн </t>
  </si>
  <si>
    <t>В целях предоставления в пользование рыбопромысловых участков (РПУ) для осуществления промышленного рыболовства в пресноводных объектах:
- 16.01.2017 организован конкурс; по итогам конкурса выявлен победитель и заключен 1 договор о предоставлении РПУ;
-29.06.2017 организован конкурс, процедура вскрытия конвертов с заявками назначена на 03.08.2017.
В целях предоставления в пользование РПУ для осуществления рыболовства в целях обеспечения традиционного образа жизни и осуществления традиционной хозяйственной деятельности саами 26.05.2017 организован конкурс, процедура вскрытия конвертов с заявками назначена на 26.07.2017</t>
  </si>
  <si>
    <t>Окончание конкурсных процедур будет завершено в III квартале</t>
  </si>
  <si>
    <t xml:space="preserve">Рассмотрены заявки 7 пользователей на предоставление водных биоресурсов для организации любительского и спортивного рыболовства; выделенный  объем добычи водных биоресурсов составил 56,44 тонн </t>
  </si>
  <si>
    <t>Реализация мероприятий продолжится в течение года согласно поступающим заявлениям заинтересованных лиц</t>
  </si>
  <si>
    <t>Проведено 1 заседание Комиссии по регулированию добычи (вылова) анадромных видов рыб в Мурманской области. Комиссией выделено 62,108 тонны семги для организации любительского и спортивного рыболовства; 26,265  тонны семги для прибрежного рыболовства и промышленного рыболовства в пресноводных объектах; 1,0  тонна семги для традиционного рыболовства представителям коренного малочисленного народа Севера</t>
  </si>
  <si>
    <t>Число кредитных договоров рыбоперерабатывающих организаций, по которым предоставлена субсидия</t>
  </si>
  <si>
    <t>Подготовлен и находится на согласовании проект новой редакции Правил субсидирования</t>
  </si>
  <si>
    <t>В связи с наличием задолженности по налогам и сборам у организаций, имеющих право на получение субсидии, выплаты в отчетном периоде не производились</t>
  </si>
  <si>
    <t>Осуществлена проверка соблюдения условий, целей и порядка субсидирования по 4 кредитным договорам, поступившим от трех организаций. Кредитные договоры приняты к субсидировани</t>
  </si>
  <si>
    <t>Доля организаций рыбохозяйственного комплекса, в отношении которых организовано взаимодействие, направленное на использование механизмов государственной поддержки инвестиционной деятельности и региональных налоговых льгот, в общем количестве организаций рыбохозяйственного комплекса</t>
  </si>
  <si>
    <t>Доля организаций, предоставивших сведения для проведения оценки эффективности региональных налоговых льгот, в общем количестве организаций рыбохозяйственного комплекса составит не менее 60 %</t>
  </si>
  <si>
    <t>Осуществляется взаимодействие с предприятиями рыбохозяйственного комплекса для определения дополнительной потребности в подготовке специалистов для рыбохозяйственного комплекса региона и о потребности в кадрах организаций, реализующих (планирующих реализовывать) инвестиционные проекты. Информация направлена в Минобрнауки МО (исх. от 16.03.2017 № 13-02/685-АИ; от 27.06.2017 № 13-02/1666-МГ), в Комитет по труду и занятости населения МО (исх. от 20.03.2017 № 13-02/706-МГ; от 05.07.2017 № 13-02/1719-МГ)</t>
  </si>
  <si>
    <t>В Минпром МО предоставлен доклад об эффективности господдержки субъектов малого и среднего предпринимательства за 2016 год. Предоставлены сведения по организации, относящейся к субъектам малого предпринимательства, получившей субсидию в отчетный период</t>
  </si>
  <si>
    <t>Реализация мероприятия продолжится в течение года</t>
  </si>
  <si>
    <t xml:space="preserve">Осуществляются консультации с организациями рыбохозяйственного комплекса региона на предмет вхождения в формируемый рыбохозяйственный кластер. 
Министерством направлено обращение в Центр кластерного развития Мурманской области (исх. от 17.04.2017 № 13-02/997-АИ)  по вопросу поддержки кластерных инициатив предприятий рыбохозяйственного комплекса региона. В настоящее время прорабатывается вопрос механизмов взаимодействия с Центром кластерного развития Мурманской области по вопросу формирования рыбохозяйственного кластера
</t>
  </si>
  <si>
    <t>1. Число действующих субъектов аквакультуры, охваченных мониторингом показателей объема производства и реализации продукции. 2. Доля организаций рыбохозяйственного комплекса, в отношении которых организовано взаимодействие, направленное на использование механизмов государственной поддержки инвестиционной деятельности и региональных налоговых льгот, в общем количестве организаций рыбохозяйственного комплекса</t>
  </si>
  <si>
    <t xml:space="preserve">Осуществлен сбор, анализ и обобщение сведений организаций аквакультуры Мурманской области за 2016 год, I квартал и I полугодие т.г. о производстве (выращивании) и реализации продукции промышленного рыбоводства. Информация  введена в систему государственного информационного обеспечения в сфере сельского хозяйства в части рыбоводства (ИС ПК ГП)    </t>
  </si>
  <si>
    <t xml:space="preserve">Подготовлен и своевременно представлен в уполномоченный орган государственной власти Мурманской области в сфере прогнозирования обоснованный прогноз развития рыбохозяйственного комплекса на 2018-2020 годы </t>
  </si>
  <si>
    <t>Осуществлен сбор, анализ и ввод в Информационно-аналитическую систему Мурманской области данных о социально-экономическом положении градо- и поселкообразующих организаций рыбохозяйственного комплекса за 2016 год и I квартал т.г.</t>
  </si>
  <si>
    <t>1. Количество сформированных рыбоводных участков (нарастающим итогом). 
2. Прирост объема производства продукции товарной аквакультуры, включая товарную аквакультуру осетровых видов рыб, в рамках инвестиционных проектов, реализуемых с государственной поддержкой.
3. Объем введенных мощностей на объектах, реализуемых в рамках инвестиционных проектов, направленных на развитие товарной аквакультуры, построенных (реконструированных, модернизированных) с государственной поддержкой. 
4. Объем производства продукции товарной аквакультуры.</t>
  </si>
  <si>
    <t>Подготовлена и утверждена новая редакция Правил субсидирования (ППМО от 15.02.2017 № 77-ПП). Подписано соглашение с Росрыболовством о предоставлении субсидии из федерального бюджета (от 21.02.2017 № 076-08-059). Предоставлена сбсидия двум рыбоводным организациям</t>
  </si>
  <si>
    <t>Проверены документы, предоставленные одним предприятием, на предмет соблюдения условий, целей и порядка субсидирования. Проверены расчеты размера субидии по двум организациям</t>
  </si>
  <si>
    <t xml:space="preserve">Подготовлено и  21.02.2017 проведено заседание комиссии, на котором рассмотрены проекты границ 2 рыбоводных участков. Границы участков утверждены приказом МРСХ МО от 22.02.2017 № 27.
Подготовлено и 03.05.2017 проведено заседание комиссии, на котором рассмотрены проекты 3 рыбоводных участков. По итогам рассмотрения приняты решения: проект границ 1 участка перенести для рассмотрения на следующее заседание, 2 проекта границ не согласовывать. </t>
  </si>
  <si>
    <t>Объем выпуска ценных видов водных биоресурсов в естественные водоемы</t>
  </si>
  <si>
    <t>В соответствии с утвержденным государственным заданием произведен выпуск годовиков атлантического лосося (семги) генерации 2015 года в объеме 0,561 млн. шт. в р. Умба бассейн Белого моря. Произведено мечение лососевых видов рыб в количестве 561,0 тыс.шт.</t>
  </si>
  <si>
    <t>Работы по отсадке производителей водных биоресурсов, отбору половых продуктов, закладке икры, выращиванию молоди рыб генерации 2016 года будут осуществляться в III-IV квартале</t>
  </si>
  <si>
    <t xml:space="preserve">Реализация мероприятий продолжится в течение года </t>
  </si>
  <si>
    <t xml:space="preserve">Рассмотрение заявок на предоставление водных биоресурсов; выделение квот (объемов) добычи водных биоресурсов представителям саами в объеме не менее 375 тонн </t>
  </si>
  <si>
    <t>МРСХ МО, представители коренных малочисленных народов Севера (саами) и их общины</t>
  </si>
  <si>
    <t>МРСХ МО, рыбоперерабатывающие предприятия Мурманской области</t>
  </si>
  <si>
    <t xml:space="preserve">Предоставление государственной финансовой поддержки в форме субсидии не менее 3 береговым рыбоперерабатывающим предприятиям региона </t>
  </si>
  <si>
    <t>Рассмотрение документов, предоставленных береговыми рыбоперерабатывающими предприятиями, на предмет соблюдения условий, целей и порядка субсидирования</t>
  </si>
  <si>
    <t xml:space="preserve">МРСХ МО, предприятия рыбохозяйственного комплекса Мурманской области </t>
  </si>
  <si>
    <t>Методологическое и информационное содействие предприятиям рыбохозяйственного комплекса Мурманской области в реализации механизмов государственной поддержки, направленных на стимулирование инвестиций в рыбную отрасль</t>
  </si>
  <si>
    <t xml:space="preserve">Количество рыбохозяйственных организаций, получивших поддержку в форме региональных налоговых льгот составит не менее 6 организаций </t>
  </si>
  <si>
    <t>Формирование и направление в уполномоченные по вопросам образования и занятости населения органы государственной власти Мурманской области информации о планировании объемов подготовки рабочих и специалистов в образовательных организациях среднего и высшего профессионального образования по направлениям, соответствующим инвестиционным проектам организаций рыбохозяйственного комплекса Мурманской области</t>
  </si>
  <si>
    <t>Продвижение на рынке продукции рыбной промышленности области, развитие рыбохозяйственного кластера</t>
  </si>
  <si>
    <t>МРСХ МО, предприятия рыбохозяйственного комплекса Мурманской области и их некоммерческие объединения</t>
  </si>
  <si>
    <t>Ежедневный сбор данных о текущих ценах на рыбопродукцию для внесения в систему мониторинга и прогнозирования продовольственной безопасности Российской Федерации</t>
  </si>
  <si>
    <t>Ежеквартальная подготовка и ввод сведений в систему государственного информационного обеспечения в сфере сельского хозяйства в части рыбоводства</t>
  </si>
  <si>
    <t>Проведение очистки водных объектов рыбохозяйственного значения от брошенных орудий добычи на площади акватории не менее 8 кв.км в год; проведение очистки береговой полосы водных объектов рыбохозяйственного значения от мусора, протяженностью не менее 10 км в год</t>
  </si>
  <si>
    <t xml:space="preserve">Своевременное представление в уполномоченный орган государственной власти Мурманской области в сфере прогнозирования обоснованных прогнозов развития рыбохозяйственного комплекса в соответствии с порядком, утвержденным Правительством Мурманской области </t>
  </si>
  <si>
    <t>Подготовка и предоставление в установленные сроки  информации в федеральные и региональные органы государственной власти о реализации мероприятий в рыбохозяйственном комплексе Мурманской области</t>
  </si>
  <si>
    <t>Ежеквартальный сбор, анализ и ввод в Информационно-аналитическую систему Мурманской области данных о социально-экономическом положении градо- и поселкообразующих организаций</t>
  </si>
  <si>
    <t>МРСХ МО, предприятия аквакультуры Мурманской области</t>
  </si>
  <si>
    <t xml:space="preserve">Предоставление государственной финансовой поддержки в форме субсидии не менее 2 предприятиям аквакультуры региона </t>
  </si>
  <si>
    <t xml:space="preserve">Рассмотрение документов, предоставленных предприятиями аквакультуры, на предмет соблюдения условий, целей и порядка субсидирования </t>
  </si>
  <si>
    <t>Подготовка информационных и аналитических материалов, организация работы Комиссии по определению границ рыбоводных участков Мурманской области; проведение не менее 1 заседания в год</t>
  </si>
  <si>
    <t>Подготовка информационных и аналитических материалов, обеспечение взаимодействия с организациями аквакультуры по вопросам правоприменения в сфере рыбоводства, выработка решений по проблемным вопросам; проведение не менее 1 заседания в год</t>
  </si>
  <si>
    <t xml:space="preserve">МРСХ МО, научные организации, предприятия аквакультуры </t>
  </si>
  <si>
    <t>Проведение работ по отсадке производителей водных биоресурсов, отбору половых продуктов, закладке икры, выращиванию молоди рыб и ее выпуску в естественные водоемы Мурманской области в количестве не менее 561,0 тыс. экз.</t>
  </si>
  <si>
    <t>МРСХ МО, ФГБУ "Мурманрыбвод"</t>
  </si>
  <si>
    <t>Организация работы по направлению на обучение граждан в целях подготовки квалифицированных кадров для предприятий АПК региона</t>
  </si>
  <si>
    <t>2.2.4.</t>
  </si>
  <si>
    <t>2.3.1.</t>
  </si>
  <si>
    <t>Строительство сельского дома культуры в селе Варзуга</t>
  </si>
  <si>
    <t>Строительство поля с искусственным покрытием для мини-футбола  в селе Тулома.</t>
  </si>
  <si>
    <t>МРСХ МО,             
предприятия АПК</t>
  </si>
  <si>
    <t xml:space="preserve">Обмен опытом  с предприятиями аквакультуры и научными организациями Северо-Запада России и скандинавских стран; проведение не менее 2 мероприятий в год </t>
  </si>
  <si>
    <t>5.</t>
  </si>
  <si>
    <t>Подпрограмма 5 «Обеспечение реализации государственной  программы Мурманской области «Развитие рыбного и сельского хозяйства, регулирование рынков сельскохозяйственной продукции, сырья и продовольствия»</t>
  </si>
  <si>
    <t xml:space="preserve"> № п/п</t>
  </si>
  <si>
    <t>Государственная программа, подпрограмма, основное мероприятие, мероприятие</t>
  </si>
  <si>
    <t>Объемы и источники финансирования (тыс. руб.)</t>
  </si>
  <si>
    <t>Соисполнители, участники, исполнители</t>
  </si>
  <si>
    <t>Всего</t>
  </si>
  <si>
    <t>ОБ</t>
  </si>
  <si>
    <t>ФБ</t>
  </si>
  <si>
    <t>МБ</t>
  </si>
  <si>
    <t>ВБС</t>
  </si>
  <si>
    <t>1.</t>
  </si>
  <si>
    <t xml:space="preserve">Подпрограмма 1 "Развитие агропромышленного комплекса"
</t>
  </si>
  <si>
    <t>МРСХ МО, организации АПК</t>
  </si>
  <si>
    <t>МРСХ МО, предприятия АПК, кооперативы</t>
  </si>
  <si>
    <t>МРСХ МО, предприятия АПК</t>
  </si>
  <si>
    <t>МРСХ МО, КФХ, ЛПХ</t>
  </si>
  <si>
    <t xml:space="preserve">Строительство сельского дома культуры в селе Варзуга на 200 мест, ввод в эксплуатацию в 2019 году </t>
  </si>
  <si>
    <t>Разработка ПСД в 2017 году в целях строительство поля с искусственным покрытием для мини-футбола  в селе Тулома, получение положительного заключения государственной экспертизы в 2018 году</t>
  </si>
  <si>
    <t>1.1.1.</t>
  </si>
  <si>
    <t xml:space="preserve">Основное мероприятие. 1. Модернизация производства в агропромышленном комплексе
</t>
  </si>
  <si>
    <t>Субсидия на возмещение части затрат производителям пищевой  и перерабатывающей промышленности на обновление и реконструкцию основных фондов</t>
  </si>
  <si>
    <t>Обеспечение реализации ржано-пшеничного хлеба и хлеба первого сорта по фиксированным отпускным и потребительским ценам</t>
  </si>
  <si>
    <t>Субсидия на возмещение части затрат на приобретение тракторов и кормоуборочных комбайнов (самоходных и прицепных), почвообрабатывающей и кормозаготовительной техники,  а также техники и оборудования для животноводства</t>
  </si>
  <si>
    <t>Стимулирование обновления сельскохозяйственными товаропроизводителями парка техники и оборудования.</t>
  </si>
  <si>
    <t>1.1.2.</t>
  </si>
  <si>
    <t xml:space="preserve">Основное мероприятие 2. Развитие растениеводства (кормопроизводства)
</t>
  </si>
  <si>
    <t>Субсидия на возмещение части затрат на приобретение средств химизации (минеральных удобрений)</t>
  </si>
  <si>
    <t>Ежегодное внесение минеральных удобрений не менее 0,2 тыс. тонн действующего вещества</t>
  </si>
  <si>
    <t>Субсидия на возмещение части затрат на приобретение семян с учетом доставки в районы Крайнего Севера и приравненные к ним местности</t>
  </si>
  <si>
    <t>Субсидия на оказание несвязанной поддержки сельскохозяйственным товаропроизводителям в области растениеводства</t>
  </si>
  <si>
    <t>1.1.3.</t>
  </si>
  <si>
    <t xml:space="preserve">Основное мероприятие 3. Развитие животноводства, переработки и реализации продукции животноводства 
</t>
  </si>
  <si>
    <t>Субсидия на поддержку племенного животноводства</t>
  </si>
  <si>
    <t>Субсидия на поддержку племенного крупного рогатого скота молочного направления</t>
  </si>
  <si>
    <t>Субсидия на 1 килограмм реализованного и (или) отгруженного на собственную переработку молока</t>
  </si>
  <si>
    <t>Субсидия на возмещение части затрат по наращиванию поголовья северных оленей</t>
  </si>
  <si>
    <t>Ежегодное сохранение поголовья северных оленей в сельскохозяйственных организациях, КФХ и ИП на уровне не менее предыдущего периода</t>
  </si>
  <si>
    <t>Субсидия на продукцию животноводства сельскохозяйственным товаропроизводителям Мурманской области, за исключением крестьянских (фермерских) хозяйств, индивидуальных предпринимателей и граждан, ведущих личное подсобное хозяйство</t>
  </si>
  <si>
    <t xml:space="preserve">Стимулирование производства и реализации на территории Мурманской области продукции животноводства </t>
  </si>
  <si>
    <t xml:space="preserve">Сохранение поголовья коров в субсидируемых хозяйствах на уровне предыдущего периода </t>
  </si>
  <si>
    <t>Субсидия на поддержку звероводства</t>
  </si>
  <si>
    <t>Сохранение делового выхода молодняка пушных зверей не менее 3060 голов в год</t>
  </si>
  <si>
    <t xml:space="preserve">Субсидия на возмещение части затрат, связанных с приобретением комбикормов для производства мяса свиней и мяса птицы (бройлера), сельскохозяйственным товаропроизводителям Мурманской области, за исключением крестьянских (фермерских) хозяйств, индивидуальных предпринимателей и граждан, ведущих личное подсобное хозяйство </t>
  </si>
  <si>
    <t>1.1.4.</t>
  </si>
  <si>
    <t xml:space="preserve">Основное мероприятие 4. Поддержка малых форм хозяйствования 
</t>
  </si>
  <si>
    <t>Субсидия на компенсацию части затрат на приобретение молодняка крупного рогатого скота для откорма</t>
  </si>
  <si>
    <t>Стимулирование увеличения поголовья крупного рогатого скота в крестьянских (фермерских) хозяйствах</t>
  </si>
  <si>
    <t>Субсидия на возмещение части процентной ставки по долгосрочным, среднесрочным и краткосрочным кредитам, взятым малыми формами хозяйствования</t>
  </si>
  <si>
    <t>Гранты на создание и развитие крестьянских (фермерских) хозяйств и (или) единовременная помощь на бытовое обустройство</t>
  </si>
  <si>
    <t>Стимулирование создания новых КФХ</t>
  </si>
  <si>
    <t>Субсидия на продукцию животноводства  крестьянским (фермерским) хозяйствам, индивидуальным предпринимателям, осуществляющим производство сельскохозяйственной продукции</t>
  </si>
  <si>
    <t>Стимулирование и сохранение производства субсидируемой продукции животноводства</t>
  </si>
  <si>
    <t>Стимулирование создания и развития семейных животноводческих ферм</t>
  </si>
  <si>
    <t>2.</t>
  </si>
  <si>
    <t>2.1.</t>
  </si>
  <si>
    <t>2.1.1.</t>
  </si>
  <si>
    <t>Общая площадь построенного (приобретенного) жилья не менее 72 кв.м ежегодно</t>
  </si>
  <si>
    <t>3.</t>
  </si>
  <si>
    <t>Подпрограмма 3 "Развитие государственной ветеринарной службы Мурманской области"</t>
  </si>
  <si>
    <t>Комитет по ветеринарии МО</t>
  </si>
  <si>
    <t>3.1.</t>
  </si>
  <si>
    <t>3.1.1.</t>
  </si>
  <si>
    <t xml:space="preserve">Организация и проведение проверок по исполнению хозяйствующими субъектами требований ветеринарного законодательства  </t>
  </si>
  <si>
    <t>Пресечение и (или) устранение последствий выявленных нарушений требований  законодательства в области ветеринарии</t>
  </si>
  <si>
    <t>МРСХ МО, предприятия и организации АПК, КФХ, кооперативы</t>
  </si>
  <si>
    <t>МРСХ МО,  предприятия АПК, КФХ, кооперативы</t>
  </si>
  <si>
    <t>МРСХ МО, предприятия АПК, КФХ, кооперативы</t>
  </si>
  <si>
    <t>МРСХ МО, КФХ</t>
  </si>
  <si>
    <t>Реализация 9 единиц проектов местных инициатив граждан, проживающих в сельской местности, получивших грантовую поддержку.</t>
  </si>
  <si>
    <t>Финансовое обеспечение реализации 61 функции Министерства рыбного и сельского хозяйства Мурманской области и предоставления 6 государственных услуг Министерством рыбного и сельского хозяйства Мурманской области</t>
  </si>
  <si>
    <t xml:space="preserve">Осуществление рыбохозяйственных мероприятий в целях сохранения водных биологических ресурсов </t>
  </si>
  <si>
    <t>Подготовка и предоставление в федеральный орган исполнительной власти в области рыболовства, органы исполнительной власти Мурманской области материалов о ходе реализации приоритетных инвестиционных проектов, направленных на развитие рыбохозяйственного комплекса региона</t>
  </si>
  <si>
    <t>Наличие в 2017 году подписанного соглашения об участии субъектов хозяйственной деятельности в рыбохозяйственном кластере.
Утверждение и реализация плана развития рыбохозяйственного кластера.</t>
  </si>
  <si>
    <t>Регистрация и ведение реестра специалистов в области ветеринарии, занимающихся предпринимательской деятельностью на территории Мурманской области</t>
  </si>
  <si>
    <t>Проведение ветеринарно-санитарного обследования объектов, подконтрольных государственной ветеринарной службе Мурманской области</t>
  </si>
  <si>
    <t>Своевременное проведение ветеринарно-санитарных обследований подконтрольных объектов и выдача заключения об их соответствии (не менее 100 ед. в год)</t>
  </si>
  <si>
    <t>Регистрация объектов, подконтрольных государственной ветеринарной службе Мурманской области</t>
  </si>
  <si>
    <t xml:space="preserve">Ведение (актуализация) реестра объектов, подконтрольных государственной ветеринарной службе Мурманской области </t>
  </si>
  <si>
    <t>Выдача разрешения на вывоз (ввоз) за (в) пределы Мурманской области животных, продукции и грузов, подконтрольных государственной ветеринарной службе, в зависимости от эпизоотической обстановки в соответствии с законодательством Российской Федерации и законодательством Мурманской области в сфере ветеринарии</t>
  </si>
  <si>
    <t xml:space="preserve">Выдача или отказ в выдаче разрешений на вывоз (ввоз) за (в) пределы Мурманской области животных, продукции и грузов, подконтрольных государственной ветеринарной службе (не менее 200 ед. в год) </t>
  </si>
  <si>
    <t>Выдача заключения о соответствии (несоответствии) продукции, подконтрольной государственной ветеринарной службе Мурманской области, требованиям законодательства к ее качеству и безопасности</t>
  </si>
  <si>
    <t xml:space="preserve">Подготовка и выдача заключений о соответствии (несоответствии) продукции, подконтрольной государственной ветеринарной службе Мурманской области, требованиям законодательства к ее качеству и безопасности
</t>
  </si>
  <si>
    <t>Согласование маршрута следования, остановок, перегрузок мест кормления (поения), условий провоза (перегона) животных при транзите их через территорию Мурманской области</t>
  </si>
  <si>
    <t>Своевременное согласование маршрута следования, остановок, перегрузок мест кормления (поения), условий провоза (перегона) животных при транзите их через территорию Мурманской области</t>
  </si>
  <si>
    <t>3.2.</t>
  </si>
  <si>
    <t>Комитет по ветеринарии МО, ГОБВУ</t>
  </si>
  <si>
    <t>3.2.1.</t>
  </si>
  <si>
    <t>Меры по предотвращению заноса и распространения АЧС на территории Мурманской области</t>
  </si>
  <si>
    <t>Благополучие территории Мурманской области по африканской чуме свиней</t>
  </si>
  <si>
    <t>Осуществление социальной поддержки ветеринарных специалистов, работающих в сельских населенных пунктах или поселках городского типа</t>
  </si>
  <si>
    <t xml:space="preserve">Сельскохозяйственными товаропроизводителями области закуплено 614,46 т семян яровых и 20 тонн семян озимых культур. При плане 2600 га весенний сев проведен на площади 2443 га. Кроме того, посеяно 62 га подпокровных многолетних трав. Сев озимых культур запланирован на площади 100 га. </t>
  </si>
  <si>
    <t>Закуплено и внесено минеральных удобрений 0,19 тыс. тонн д.в.</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</si>
  <si>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</si>
  <si>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Обеспечение своевременной оплаты расходов,
 связанных с оплатой проезда и провоза багажа к месту использования отпуска и обратно</t>
  </si>
  <si>
    <t>Субсидия на финансовое обеспечение выполнения государственного задания</t>
  </si>
</sst>
</file>

<file path=xl/styles.xml><?xml version="1.0" encoding="utf-8"?>
<styleSheet xmlns="http://schemas.openxmlformats.org/spreadsheetml/2006/main">
  <numFmts count="2">
    <numFmt numFmtId="164" formatCode="#,##0.0"/>
    <numFmt numFmtId="165" formatCode="0.0"/>
  </numFmts>
  <fonts count="16">
    <font>
      <sz val="10"/>
      <name val="Arial Cyr"/>
      <charset val="204"/>
    </font>
    <font>
      <sz val="10"/>
      <name val="Times New Roman"/>
      <family val="1"/>
      <charset val="204"/>
    </font>
    <font>
      <sz val="14"/>
      <name val="Times New Roman"/>
      <family val="1"/>
      <charset val="204"/>
    </font>
    <font>
      <sz val="12"/>
      <name val="Times New Roman"/>
      <family val="1"/>
      <charset val="204"/>
    </font>
    <font>
      <sz val="11"/>
      <name val="Times New Roman"/>
      <family val="1"/>
      <charset val="204"/>
    </font>
    <font>
      <sz val="11"/>
      <name val="Calibri"/>
      <family val="2"/>
      <charset val="204"/>
    </font>
    <font>
      <sz val="10"/>
      <name val="Calibri"/>
      <family val="2"/>
      <charset val="204"/>
    </font>
    <font>
      <sz val="11"/>
      <color indexed="8"/>
      <name val="Calibri"/>
      <family val="2"/>
      <charset val="204"/>
    </font>
    <font>
      <sz val="8"/>
      <name val="Arial Cyr"/>
      <charset val="204"/>
    </font>
    <font>
      <b/>
      <sz val="10"/>
      <name val="Times New Roman"/>
      <family val="1"/>
      <charset val="204"/>
    </font>
    <font>
      <sz val="8"/>
      <name val="Times New Roman"/>
      <family val="1"/>
      <charset val="204"/>
    </font>
    <font>
      <sz val="9"/>
      <name val="Times New Roman"/>
      <family val="1"/>
      <charset val="204"/>
    </font>
    <font>
      <sz val="10"/>
      <color indexed="10"/>
      <name val="Times New Roman"/>
      <family val="1"/>
      <charset val="204"/>
    </font>
    <font>
      <sz val="9"/>
      <name val="Arial Cyr"/>
      <charset val="204"/>
    </font>
    <font>
      <sz val="10"/>
      <name val="Cambria"/>
      <family val="1"/>
      <charset val="204"/>
    </font>
    <font>
      <strike/>
      <sz val="10"/>
      <name val="Cambria"/>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162">
    <xf numFmtId="0" fontId="0" fillId="0" borderId="0" xfId="0"/>
    <xf numFmtId="0" fontId="1" fillId="0" borderId="0" xfId="0" applyNumberFormat="1" applyFont="1" applyFill="1" applyAlignment="1">
      <alignment horizontal="center"/>
    </xf>
    <xf numFmtId="164" fontId="3" fillId="0" borderId="0" xfId="0" applyNumberFormat="1" applyFont="1" applyFill="1"/>
    <xf numFmtId="0" fontId="1" fillId="0" borderId="0" xfId="0" applyFont="1" applyFill="1"/>
    <xf numFmtId="0" fontId="5" fillId="0" borderId="0" xfId="0" applyFont="1" applyFill="1"/>
    <xf numFmtId="0" fontId="6" fillId="0" borderId="0" xfId="0" applyNumberFormat="1" applyFont="1" applyFill="1" applyAlignment="1">
      <alignment horizontal="center"/>
    </xf>
    <xf numFmtId="0" fontId="6" fillId="0" borderId="0" xfId="0" applyFont="1" applyFill="1"/>
    <xf numFmtId="164"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 fontId="3" fillId="0" borderId="0" xfId="0" applyNumberFormat="1" applyFont="1" applyFill="1"/>
    <xf numFmtId="1" fontId="3" fillId="0" borderId="0" xfId="0" applyNumberFormat="1" applyFont="1" applyFill="1" applyAlignment="1">
      <alignment horizontal="center"/>
    </xf>
    <xf numFmtId="1" fontId="3" fillId="0" borderId="1" xfId="0" applyNumberFormat="1" applyFont="1" applyFill="1" applyBorder="1" applyAlignment="1">
      <alignment horizontal="center" vertical="center" wrapText="1"/>
    </xf>
    <xf numFmtId="0" fontId="1" fillId="0" borderId="0" xfId="0" applyFont="1" applyFill="1" applyAlignment="1">
      <alignment horizontal="left"/>
    </xf>
    <xf numFmtId="1" fontId="3" fillId="0" borderId="1" xfId="1" applyNumberFormat="1" applyFont="1" applyFill="1" applyBorder="1" applyAlignment="1">
      <alignment horizontal="center" vertical="center" wrapText="1"/>
    </xf>
    <xf numFmtId="0" fontId="0" fillId="0" borderId="0" xfId="0" applyFill="1"/>
    <xf numFmtId="0" fontId="1" fillId="0" borderId="0" xfId="0" applyFont="1" applyFill="1" applyAlignment="1">
      <alignment horizontal="left" vertical="center"/>
    </xf>
    <xf numFmtId="0" fontId="0" fillId="0" borderId="0" xfId="0" applyFont="1" applyFill="1"/>
    <xf numFmtId="164" fontId="1" fillId="0" borderId="1" xfId="0" applyNumberFormat="1" applyFont="1" applyFill="1" applyBorder="1" applyAlignment="1">
      <alignment horizontal="center" vertical="center" wrapText="1"/>
    </xf>
    <xf numFmtId="164" fontId="1" fillId="0" borderId="1" xfId="1"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xf>
    <xf numFmtId="2" fontId="1"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4" fontId="1" fillId="0" borderId="1" xfId="1"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xf>
    <xf numFmtId="4" fontId="4" fillId="0" borderId="1" xfId="0" applyNumberFormat="1" applyFont="1" applyFill="1" applyBorder="1" applyAlignment="1">
      <alignment horizontal="center" vertical="center"/>
    </xf>
    <xf numFmtId="4" fontId="4" fillId="0" borderId="1" xfId="1"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1" fillId="0" borderId="3" xfId="1" applyNumberFormat="1" applyFont="1" applyFill="1" applyBorder="1" applyAlignment="1">
      <alignment horizontal="center" vertical="center" wrapText="1"/>
    </xf>
    <xf numFmtId="0" fontId="1" fillId="0" borderId="2" xfId="1" applyNumberFormat="1" applyFont="1" applyFill="1" applyBorder="1" applyAlignment="1">
      <alignment horizontal="center" vertical="center" wrapText="1"/>
    </xf>
    <xf numFmtId="0" fontId="1" fillId="0" borderId="7" xfId="1"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7" xfId="0" applyNumberFormat="1" applyFont="1" applyFill="1" applyBorder="1" applyAlignment="1">
      <alignment horizontal="left" vertical="center" wrapText="1"/>
    </xf>
    <xf numFmtId="49" fontId="1" fillId="0" borderId="3" xfId="1" applyNumberFormat="1" applyFont="1" applyFill="1" applyBorder="1" applyAlignment="1">
      <alignment horizontal="center" vertical="center" wrapText="1"/>
    </xf>
    <xf numFmtId="49" fontId="1" fillId="0" borderId="2" xfId="1" applyNumberFormat="1" applyFont="1" applyFill="1" applyBorder="1" applyAlignment="1">
      <alignment horizontal="center" vertical="center" wrapText="1"/>
    </xf>
    <xf numFmtId="49" fontId="1" fillId="0" borderId="7" xfId="1"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3" xfId="1" applyNumberFormat="1" applyFont="1" applyFill="1" applyBorder="1" applyAlignment="1">
      <alignment horizontal="left" vertical="center" wrapText="1"/>
    </xf>
    <xf numFmtId="0" fontId="1" fillId="0" borderId="2" xfId="1" applyNumberFormat="1" applyFont="1" applyFill="1" applyBorder="1" applyAlignment="1">
      <alignment horizontal="left" vertical="center" wrapText="1"/>
    </xf>
    <xf numFmtId="0" fontId="1" fillId="0" borderId="7" xfId="1" applyNumberFormat="1" applyFont="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 xfId="1" applyFont="1" applyFill="1" applyBorder="1" applyAlignment="1">
      <alignment horizontal="center" vertical="top" wrapText="1"/>
    </xf>
    <xf numFmtId="0" fontId="0" fillId="0" borderId="2" xfId="0" applyFill="1" applyBorder="1" applyAlignment="1">
      <alignment horizontal="center" vertical="top" wrapText="1"/>
    </xf>
    <xf numFmtId="0" fontId="0" fillId="0" borderId="7" xfId="0" applyFill="1" applyBorder="1" applyAlignment="1">
      <alignment horizontal="center" vertical="top" wrapText="1"/>
    </xf>
    <xf numFmtId="14" fontId="1" fillId="0" borderId="3" xfId="1" applyNumberFormat="1" applyFont="1" applyFill="1" applyBorder="1" applyAlignment="1">
      <alignment horizontal="center" vertical="center" wrapText="1"/>
    </xf>
    <xf numFmtId="14" fontId="1" fillId="0" borderId="2" xfId="1" applyNumberFormat="1" applyFont="1" applyFill="1" applyBorder="1" applyAlignment="1">
      <alignment horizontal="center" vertical="center" wrapText="1"/>
    </xf>
    <xf numFmtId="14" fontId="1" fillId="0" borderId="7" xfId="1" applyNumberFormat="1"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3" xfId="1" applyFont="1" applyFill="1" applyBorder="1" applyAlignment="1">
      <alignment horizontal="left" vertical="center" wrapText="1"/>
    </xf>
    <xf numFmtId="0" fontId="1" fillId="0" borderId="2" xfId="1" applyFont="1" applyFill="1" applyBorder="1" applyAlignment="1">
      <alignment horizontal="left" vertical="center" wrapText="1"/>
    </xf>
    <xf numFmtId="0" fontId="1" fillId="0" borderId="7" xfId="1"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1"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7" xfId="0" applyFont="1" applyFill="1" applyBorder="1" applyAlignment="1">
      <alignment horizontal="center" vertical="top" wrapText="1"/>
    </xf>
    <xf numFmtId="0" fontId="1" fillId="0" borderId="3"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1" fillId="0" borderId="4" xfId="1" applyFont="1" applyFill="1" applyBorder="1" applyAlignment="1">
      <alignment horizontal="center" vertical="top" wrapText="1"/>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0" fontId="1" fillId="0" borderId="3" xfId="1" applyNumberFormat="1" applyFont="1" applyFill="1" applyBorder="1" applyAlignment="1">
      <alignment horizontal="left" vertical="top" wrapText="1"/>
    </xf>
    <xf numFmtId="0" fontId="1" fillId="0" borderId="2" xfId="1" applyNumberFormat="1" applyFont="1" applyFill="1" applyBorder="1" applyAlignment="1">
      <alignment horizontal="left" vertical="top" wrapText="1"/>
    </xf>
    <xf numFmtId="0" fontId="1" fillId="0" borderId="7" xfId="1" applyNumberFormat="1" applyFont="1" applyFill="1" applyBorder="1" applyAlignment="1">
      <alignment horizontal="left" vertical="top" wrapText="1"/>
    </xf>
    <xf numFmtId="0" fontId="9" fillId="0" borderId="3" xfId="1" applyNumberFormat="1" applyFont="1" applyFill="1" applyBorder="1" applyAlignment="1">
      <alignment horizontal="center" vertical="center" wrapText="1"/>
    </xf>
    <xf numFmtId="0" fontId="9" fillId="0" borderId="2" xfId="1" applyNumberFormat="1" applyFont="1" applyFill="1" applyBorder="1" applyAlignment="1">
      <alignment horizontal="center" vertical="center" wrapText="1"/>
    </xf>
    <xf numFmtId="0" fontId="9" fillId="0" borderId="7" xfId="1" applyNumberFormat="1" applyFont="1" applyFill="1" applyBorder="1" applyAlignment="1">
      <alignment horizontal="center" vertical="center" wrapText="1"/>
    </xf>
    <xf numFmtId="16" fontId="1" fillId="0" borderId="3" xfId="0" applyNumberFormat="1" applyFont="1" applyFill="1" applyBorder="1" applyAlignment="1">
      <alignment horizontal="center" vertical="center" wrapText="1"/>
    </xf>
    <xf numFmtId="16" fontId="1" fillId="0" borderId="2" xfId="0" applyNumberFormat="1" applyFont="1" applyFill="1" applyBorder="1" applyAlignment="1">
      <alignment horizontal="center" vertical="center" wrapText="1"/>
    </xf>
    <xf numFmtId="0" fontId="9" fillId="0" borderId="3" xfId="1"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0" borderId="7" xfId="1" applyFont="1" applyFill="1" applyBorder="1" applyAlignment="1">
      <alignment horizontal="left" vertical="center" wrapText="1"/>
    </xf>
    <xf numFmtId="165" fontId="1" fillId="0" borderId="4" xfId="0" applyNumberFormat="1" applyFont="1" applyFill="1" applyBorder="1" applyAlignment="1">
      <alignment horizontal="center" vertical="center" wrapText="1"/>
    </xf>
    <xf numFmtId="16" fontId="1" fillId="0" borderId="7"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7" xfId="0" applyFont="1" applyFill="1" applyBorder="1" applyAlignment="1">
      <alignment horizontal="left" vertical="top" wrapText="1"/>
    </xf>
    <xf numFmtId="0" fontId="0" fillId="0" borderId="2" xfId="0" applyFill="1" applyBorder="1" applyAlignment="1">
      <alignment horizontal="center" vertical="center" wrapText="1"/>
    </xf>
    <xf numFmtId="0" fontId="0" fillId="0" borderId="7" xfId="0"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5" fillId="0" borderId="3" xfId="0" applyFont="1" applyFill="1" applyBorder="1" applyAlignment="1"/>
    <xf numFmtId="0" fontId="5" fillId="0" borderId="2" xfId="0" applyFont="1" applyFill="1" applyBorder="1" applyAlignment="1"/>
    <xf numFmtId="0" fontId="5" fillId="0" borderId="7" xfId="0" applyFont="1" applyFill="1" applyBorder="1" applyAlignment="1"/>
    <xf numFmtId="0" fontId="2" fillId="0" borderId="0" xfId="0" applyNumberFormat="1" applyFont="1" applyFill="1" applyAlignment="1">
      <alignment horizontal="center" wrapText="1"/>
    </xf>
    <xf numFmtId="0" fontId="0" fillId="0" borderId="0" xfId="0" applyAlignment="1">
      <alignment horizont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164" fontId="3" fillId="0" borderId="3" xfId="0" applyNumberFormat="1" applyFont="1" applyFill="1" applyBorder="1" applyAlignment="1">
      <alignment horizontal="center" vertical="top" wrapText="1"/>
    </xf>
    <xf numFmtId="164" fontId="3" fillId="0" borderId="7" xfId="0" applyNumberFormat="1" applyFont="1" applyFill="1" applyBorder="1" applyAlignment="1">
      <alignment horizontal="center" vertical="top" wrapText="1"/>
    </xf>
    <xf numFmtId="0" fontId="1" fillId="0" borderId="3" xfId="0" applyFont="1" applyFill="1" applyBorder="1" applyAlignment="1">
      <alignment horizontal="left" vertical="center" indent="1"/>
    </xf>
    <xf numFmtId="0" fontId="1" fillId="0" borderId="7" xfId="0" applyFont="1" applyFill="1" applyBorder="1" applyAlignment="1">
      <alignment horizontal="left" vertical="center" indent="1"/>
    </xf>
    <xf numFmtId="0" fontId="4" fillId="0" borderId="0" xfId="0" applyFont="1" applyFill="1" applyAlignment="1">
      <alignment horizontal="right"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7" xfId="0" applyFill="1" applyBorder="1" applyAlignment="1">
      <alignment wrapText="1"/>
    </xf>
    <xf numFmtId="9" fontId="1" fillId="0" borderId="3" xfId="0" applyNumberFormat="1" applyFont="1" applyFill="1" applyBorder="1" applyAlignment="1">
      <alignment horizontal="center" vertical="center" wrapText="1"/>
    </xf>
    <xf numFmtId="0" fontId="11" fillId="0" borderId="3" xfId="1" applyNumberFormat="1" applyFont="1" applyFill="1" applyBorder="1" applyAlignment="1">
      <alignment horizontal="left" vertical="center" wrapText="1"/>
    </xf>
    <xf numFmtId="0" fontId="11" fillId="0" borderId="2" xfId="1" applyNumberFormat="1" applyFont="1" applyFill="1" applyBorder="1" applyAlignment="1">
      <alignment horizontal="left" vertical="center" wrapText="1"/>
    </xf>
    <xf numFmtId="0" fontId="11" fillId="0" borderId="7" xfId="1" applyNumberFormat="1" applyFont="1" applyFill="1" applyBorder="1" applyAlignment="1">
      <alignment horizontal="left" vertical="center" wrapText="1"/>
    </xf>
    <xf numFmtId="0" fontId="11" fillId="0" borderId="3"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2"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 fillId="0" borderId="4" xfId="1" applyFont="1" applyFill="1" applyBorder="1" applyAlignment="1">
      <alignment horizontal="center" vertical="top" wrapText="1"/>
    </xf>
  </cellXfs>
  <cellStyles count="2">
    <cellStyle name="Обычный" xfId="0" builtinId="0"/>
    <cellStyle name="Обычный_Лист1"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648"/>
  <sheetViews>
    <sheetView tabSelected="1" view="pageBreakPreview" topLeftCell="A4" workbookViewId="0">
      <pane xSplit="2" ySplit="2" topLeftCell="H451" activePane="bottomRight" state="frozen"/>
      <selection activeCell="A4" sqref="A4"/>
      <selection pane="topRight" activeCell="C4" sqref="C4"/>
      <selection pane="bottomLeft" activeCell="A6" sqref="A6"/>
      <selection pane="bottomRight" activeCell="Q23" sqref="Q23"/>
    </sheetView>
  </sheetViews>
  <sheetFormatPr defaultColWidth="13.7109375" defaultRowHeight="12.75" customHeight="1"/>
  <cols>
    <col min="1" max="1" width="6.7109375" style="5" bestFit="1" customWidth="1"/>
    <col min="2" max="2" width="28.140625" style="12" customWidth="1"/>
    <col min="3" max="3" width="13.7109375" style="10" customWidth="1"/>
    <col min="4" max="4" width="16.140625" style="2" customWidth="1"/>
    <col min="5" max="5" width="14.5703125" style="2" customWidth="1"/>
    <col min="6" max="6" width="13.7109375" style="2" customWidth="1"/>
    <col min="7" max="7" width="11.85546875" style="2" customWidth="1"/>
    <col min="8" max="8" width="25.7109375" style="3" customWidth="1"/>
    <col min="9" max="9" width="31" style="3" customWidth="1"/>
    <col min="10" max="10" width="11" style="3" customWidth="1"/>
    <col min="11" max="11" width="21.42578125" style="3" customWidth="1"/>
    <col min="12" max="12" width="20.42578125" style="6" customWidth="1"/>
    <col min="13" max="13" width="10" style="4" customWidth="1"/>
    <col min="14" max="16384" width="13.7109375" style="4"/>
  </cols>
  <sheetData>
    <row r="1" spans="1:13" ht="15.75">
      <c r="A1" s="1"/>
      <c r="I1" s="142" t="s">
        <v>118</v>
      </c>
      <c r="J1" s="142"/>
      <c r="K1" s="142"/>
      <c r="L1" s="142"/>
    </row>
    <row r="2" spans="1:13" ht="42" customHeight="1">
      <c r="A2" s="133" t="s">
        <v>119</v>
      </c>
      <c r="B2" s="134"/>
      <c r="C2" s="134"/>
      <c r="D2" s="134"/>
      <c r="E2" s="134"/>
      <c r="F2" s="134"/>
      <c r="G2" s="134"/>
      <c r="H2" s="134"/>
      <c r="I2" s="134"/>
      <c r="J2" s="134"/>
      <c r="K2" s="134"/>
      <c r="L2" s="134"/>
      <c r="M2" s="134"/>
    </row>
    <row r="4" spans="1:13" ht="17.25" customHeight="1">
      <c r="A4" s="85" t="s">
        <v>365</v>
      </c>
      <c r="B4" s="86" t="s">
        <v>366</v>
      </c>
      <c r="C4" s="135" t="s">
        <v>367</v>
      </c>
      <c r="D4" s="136"/>
      <c r="E4" s="136"/>
      <c r="F4" s="137"/>
      <c r="G4" s="138" t="s">
        <v>124</v>
      </c>
      <c r="H4" s="143" t="s">
        <v>125</v>
      </c>
      <c r="I4" s="144"/>
      <c r="J4" s="145"/>
      <c r="K4" s="39" t="s">
        <v>368</v>
      </c>
      <c r="L4" s="39" t="s">
        <v>130</v>
      </c>
      <c r="M4" s="140" t="s">
        <v>129</v>
      </c>
    </row>
    <row r="5" spans="1:13" ht="51">
      <c r="A5" s="85"/>
      <c r="B5" s="86"/>
      <c r="C5" s="11" t="s">
        <v>120</v>
      </c>
      <c r="D5" s="7" t="s">
        <v>121</v>
      </c>
      <c r="E5" s="7" t="s">
        <v>122</v>
      </c>
      <c r="F5" s="7" t="s">
        <v>123</v>
      </c>
      <c r="G5" s="139"/>
      <c r="H5" s="8" t="s">
        <v>126</v>
      </c>
      <c r="I5" s="8" t="s">
        <v>127</v>
      </c>
      <c r="J5" s="8" t="s">
        <v>128</v>
      </c>
      <c r="K5" s="39"/>
      <c r="L5" s="39"/>
      <c r="M5" s="141"/>
    </row>
    <row r="6" spans="1:13" ht="15.75" customHeight="1">
      <c r="A6" s="87"/>
      <c r="B6" s="58" t="s">
        <v>87</v>
      </c>
      <c r="C6" s="11" t="s">
        <v>369</v>
      </c>
      <c r="D6" s="22">
        <f>SUM(D7:D10)</f>
        <v>2238104.409</v>
      </c>
      <c r="E6" s="22">
        <f>SUM(E7:E10)</f>
        <v>325289.83200000005</v>
      </c>
      <c r="F6" s="22">
        <f>SUM(F7:F10)</f>
        <v>321111.58799999999</v>
      </c>
      <c r="G6" s="21">
        <f>F6/D6*100</f>
        <v>14.34748024751333</v>
      </c>
      <c r="H6" s="38"/>
      <c r="I6" s="35"/>
      <c r="J6" s="38"/>
      <c r="K6" s="35" t="s">
        <v>107</v>
      </c>
      <c r="L6" s="35"/>
      <c r="M6" s="130"/>
    </row>
    <row r="7" spans="1:13" ht="15.75">
      <c r="A7" s="88"/>
      <c r="B7" s="59"/>
      <c r="C7" s="7" t="s">
        <v>370</v>
      </c>
      <c r="D7" s="21">
        <f t="shared" ref="D7:F10" si="0">D32+D162+D212+D327+D537</f>
        <v>550237.30899999989</v>
      </c>
      <c r="E7" s="21">
        <f t="shared" si="0"/>
        <v>207112.33199999999</v>
      </c>
      <c r="F7" s="21">
        <f t="shared" si="0"/>
        <v>202934.08799999999</v>
      </c>
      <c r="G7" s="21">
        <f>F7/D7*100</f>
        <v>36.881193746896585</v>
      </c>
      <c r="H7" s="38"/>
      <c r="I7" s="36"/>
      <c r="J7" s="38"/>
      <c r="K7" s="36"/>
      <c r="L7" s="36"/>
      <c r="M7" s="131"/>
    </row>
    <row r="8" spans="1:13" ht="15.75">
      <c r="A8" s="88"/>
      <c r="B8" s="59"/>
      <c r="C8" s="7" t="s">
        <v>371</v>
      </c>
      <c r="D8" s="21">
        <f t="shared" si="0"/>
        <v>168093.5</v>
      </c>
      <c r="E8" s="21">
        <f t="shared" si="0"/>
        <v>58220.600000000006</v>
      </c>
      <c r="F8" s="21">
        <f t="shared" si="0"/>
        <v>58220.600000000006</v>
      </c>
      <c r="G8" s="21">
        <f>F8/D8*100</f>
        <v>34.635842551913079</v>
      </c>
      <c r="H8" s="38"/>
      <c r="I8" s="36"/>
      <c r="J8" s="38"/>
      <c r="K8" s="36"/>
      <c r="L8" s="36"/>
      <c r="M8" s="131"/>
    </row>
    <row r="9" spans="1:13" ht="15.75">
      <c r="A9" s="88"/>
      <c r="B9" s="59"/>
      <c r="C9" s="7" t="s">
        <v>372</v>
      </c>
      <c r="D9" s="21">
        <f t="shared" si="0"/>
        <v>6247</v>
      </c>
      <c r="E9" s="21">
        <f t="shared" si="0"/>
        <v>0</v>
      </c>
      <c r="F9" s="21">
        <f t="shared" si="0"/>
        <v>0</v>
      </c>
      <c r="G9" s="21">
        <f>F9/D9*100</f>
        <v>0</v>
      </c>
      <c r="H9" s="38"/>
      <c r="I9" s="36"/>
      <c r="J9" s="38"/>
      <c r="K9" s="36"/>
      <c r="L9" s="36"/>
      <c r="M9" s="131"/>
    </row>
    <row r="10" spans="1:13" ht="103.5" customHeight="1">
      <c r="A10" s="89"/>
      <c r="B10" s="60"/>
      <c r="C10" s="7" t="s">
        <v>373</v>
      </c>
      <c r="D10" s="21">
        <f t="shared" si="0"/>
        <v>1513526.5999999999</v>
      </c>
      <c r="E10" s="21">
        <f t="shared" si="0"/>
        <v>59956.899999999994</v>
      </c>
      <c r="F10" s="21">
        <f t="shared" si="0"/>
        <v>59956.899999999994</v>
      </c>
      <c r="G10" s="21">
        <f>F10/D10*100</f>
        <v>3.9614037837194269</v>
      </c>
      <c r="H10" s="38"/>
      <c r="I10" s="37"/>
      <c r="J10" s="38"/>
      <c r="K10" s="37"/>
      <c r="L10" s="37"/>
      <c r="M10" s="132"/>
    </row>
    <row r="11" spans="1:13" ht="21" customHeight="1">
      <c r="A11" s="87"/>
      <c r="B11" s="58" t="s">
        <v>131</v>
      </c>
      <c r="C11" s="11" t="s">
        <v>369</v>
      </c>
      <c r="D11" s="22">
        <f>SUM(D12:D15)</f>
        <v>2238104.409</v>
      </c>
      <c r="E11" s="22">
        <f>SUM(E12:E15)</f>
        <v>325289.83200000005</v>
      </c>
      <c r="F11" s="22">
        <f>SUM(F12:F15)</f>
        <v>321111.58799999999</v>
      </c>
      <c r="G11" s="21">
        <f t="shared" ref="G11:G70" si="1">F11/D11*100</f>
        <v>14.34748024751333</v>
      </c>
      <c r="H11" s="38"/>
      <c r="I11" s="35"/>
      <c r="J11" s="38"/>
      <c r="K11" s="130"/>
      <c r="L11" s="35"/>
      <c r="M11" s="130"/>
    </row>
    <row r="12" spans="1:13" ht="15.75" customHeight="1">
      <c r="A12" s="88"/>
      <c r="B12" s="59"/>
      <c r="C12" s="7" t="s">
        <v>370</v>
      </c>
      <c r="D12" s="21">
        <f>D17+D22+D27</f>
        <v>550237.30899999989</v>
      </c>
      <c r="E12" s="21">
        <f>E17+E22+E27</f>
        <v>207112.33199999999</v>
      </c>
      <c r="F12" s="21">
        <f>F17+F22+F27</f>
        <v>202934.08799999999</v>
      </c>
      <c r="G12" s="21">
        <f t="shared" si="1"/>
        <v>36.881193746896585</v>
      </c>
      <c r="H12" s="38"/>
      <c r="I12" s="36"/>
      <c r="J12" s="38"/>
      <c r="K12" s="131"/>
      <c r="L12" s="36"/>
      <c r="M12" s="131"/>
    </row>
    <row r="13" spans="1:13" ht="15.75" customHeight="1">
      <c r="A13" s="88"/>
      <c r="B13" s="59"/>
      <c r="C13" s="7" t="s">
        <v>371</v>
      </c>
      <c r="D13" s="21">
        <f t="shared" ref="D13:F15" si="2">D18+D23+D28</f>
        <v>168093.5</v>
      </c>
      <c r="E13" s="21">
        <f t="shared" si="2"/>
        <v>58220.600000000006</v>
      </c>
      <c r="F13" s="21">
        <f t="shared" si="2"/>
        <v>58220.600000000006</v>
      </c>
      <c r="G13" s="21">
        <f t="shared" si="1"/>
        <v>34.635842551913079</v>
      </c>
      <c r="H13" s="38"/>
      <c r="I13" s="36"/>
      <c r="J13" s="38"/>
      <c r="K13" s="131"/>
      <c r="L13" s="36"/>
      <c r="M13" s="131"/>
    </row>
    <row r="14" spans="1:13" ht="15.75" customHeight="1">
      <c r="A14" s="88"/>
      <c r="B14" s="59"/>
      <c r="C14" s="7" t="s">
        <v>372</v>
      </c>
      <c r="D14" s="21">
        <f>D19+D24+D29</f>
        <v>6247</v>
      </c>
      <c r="E14" s="21">
        <f t="shared" si="2"/>
        <v>0</v>
      </c>
      <c r="F14" s="21">
        <f t="shared" si="2"/>
        <v>0</v>
      </c>
      <c r="G14" s="21">
        <f t="shared" si="1"/>
        <v>0</v>
      </c>
      <c r="H14" s="38"/>
      <c r="I14" s="36"/>
      <c r="J14" s="38"/>
      <c r="K14" s="131"/>
      <c r="L14" s="36"/>
      <c r="M14" s="131"/>
    </row>
    <row r="15" spans="1:13" ht="22.5" customHeight="1">
      <c r="A15" s="89"/>
      <c r="B15" s="60"/>
      <c r="C15" s="7" t="s">
        <v>373</v>
      </c>
      <c r="D15" s="21">
        <f t="shared" si="2"/>
        <v>1513526.5999999999</v>
      </c>
      <c r="E15" s="21">
        <f t="shared" si="2"/>
        <v>59956.899999999994</v>
      </c>
      <c r="F15" s="21">
        <f t="shared" si="2"/>
        <v>59956.899999999994</v>
      </c>
      <c r="G15" s="21">
        <f t="shared" si="1"/>
        <v>3.9614037837194269</v>
      </c>
      <c r="H15" s="38"/>
      <c r="I15" s="37"/>
      <c r="J15" s="38"/>
      <c r="K15" s="132"/>
      <c r="L15" s="37"/>
      <c r="M15" s="132"/>
    </row>
    <row r="16" spans="1:13" ht="15.75">
      <c r="A16" s="87"/>
      <c r="B16" s="87" t="s">
        <v>105</v>
      </c>
      <c r="C16" s="11" t="s">
        <v>369</v>
      </c>
      <c r="D16" s="22">
        <f>SUM(D17:D20)</f>
        <v>2011518.7419999999</v>
      </c>
      <c r="E16" s="22">
        <f>SUM(E17:E20)</f>
        <v>241398.53</v>
      </c>
      <c r="F16" s="22">
        <f>SUM(F17:F20)</f>
        <v>241399.42</v>
      </c>
      <c r="G16" s="21">
        <f t="shared" si="1"/>
        <v>12.000853631618812</v>
      </c>
      <c r="H16" s="38"/>
      <c r="I16" s="35"/>
      <c r="J16" s="38"/>
      <c r="K16" s="130"/>
      <c r="L16" s="35"/>
      <c r="M16" s="116">
        <v>827</v>
      </c>
    </row>
    <row r="17" spans="1:13" ht="15.75">
      <c r="A17" s="88"/>
      <c r="B17" s="88"/>
      <c r="C17" s="7" t="s">
        <v>370</v>
      </c>
      <c r="D17" s="21">
        <f>D32+D167+D327+D547</f>
        <v>339848.64199999999</v>
      </c>
      <c r="E17" s="21">
        <f>E32+E167+E327+E547</f>
        <v>123221.03</v>
      </c>
      <c r="F17" s="21">
        <f>F32+F167+F327+F547</f>
        <v>123221.92</v>
      </c>
      <c r="G17" s="21">
        <f t="shared" si="1"/>
        <v>36.257882119181751</v>
      </c>
      <c r="H17" s="38"/>
      <c r="I17" s="36"/>
      <c r="J17" s="38"/>
      <c r="K17" s="131"/>
      <c r="L17" s="36"/>
      <c r="M17" s="117"/>
    </row>
    <row r="18" spans="1:13" ht="15.75">
      <c r="A18" s="88"/>
      <c r="B18" s="88"/>
      <c r="C18" s="7" t="s">
        <v>371</v>
      </c>
      <c r="D18" s="21">
        <f>D33+D168+D328</f>
        <v>156293.5</v>
      </c>
      <c r="E18" s="21">
        <f>E33+E168+E328</f>
        <v>58220.600000000006</v>
      </c>
      <c r="F18" s="21">
        <f>F33+F168+F328</f>
        <v>58220.600000000006</v>
      </c>
      <c r="G18" s="21">
        <f t="shared" si="1"/>
        <v>37.250813373556809</v>
      </c>
      <c r="H18" s="38"/>
      <c r="I18" s="36"/>
      <c r="J18" s="38"/>
      <c r="K18" s="131"/>
      <c r="L18" s="36"/>
      <c r="M18" s="117"/>
    </row>
    <row r="19" spans="1:13" ht="15.75">
      <c r="A19" s="88"/>
      <c r="B19" s="88"/>
      <c r="C19" s="7" t="s">
        <v>372</v>
      </c>
      <c r="D19" s="21">
        <f>D34+D189</f>
        <v>1850</v>
      </c>
      <c r="E19" s="21">
        <f>E34+E189</f>
        <v>0</v>
      </c>
      <c r="F19" s="21">
        <f>F34+F189</f>
        <v>0</v>
      </c>
      <c r="G19" s="21">
        <f t="shared" si="1"/>
        <v>0</v>
      </c>
      <c r="H19" s="38"/>
      <c r="I19" s="36"/>
      <c r="J19" s="38"/>
      <c r="K19" s="131"/>
      <c r="L19" s="36"/>
      <c r="M19" s="117"/>
    </row>
    <row r="20" spans="1:13" ht="15.75">
      <c r="A20" s="89"/>
      <c r="B20" s="89"/>
      <c r="C20" s="7" t="s">
        <v>373</v>
      </c>
      <c r="D20" s="21">
        <f>D35+D170+D330</f>
        <v>1513526.5999999999</v>
      </c>
      <c r="E20" s="21">
        <f>E35+E170+H182+H197+H202+E330+H547+H187</f>
        <v>59956.899999999994</v>
      </c>
      <c r="F20" s="21">
        <f>F35+F170+I182+I197+I202+F330+I547+I187</f>
        <v>59956.899999999994</v>
      </c>
      <c r="G20" s="21">
        <f t="shared" si="1"/>
        <v>3.9614037837194269</v>
      </c>
      <c r="H20" s="38"/>
      <c r="I20" s="37"/>
      <c r="J20" s="38"/>
      <c r="K20" s="132"/>
      <c r="L20" s="37"/>
      <c r="M20" s="118"/>
    </row>
    <row r="21" spans="1:13" ht="15.75" customHeight="1">
      <c r="A21" s="87"/>
      <c r="B21" s="87" t="s">
        <v>423</v>
      </c>
      <c r="C21" s="11" t="s">
        <v>369</v>
      </c>
      <c r="D21" s="22">
        <f>SUM(D22:D25)</f>
        <v>198638.66699999996</v>
      </c>
      <c r="E21" s="22">
        <f>SUM(E22:E25)</f>
        <v>83891.301999999996</v>
      </c>
      <c r="F21" s="22">
        <f>SUM(F22:F25)</f>
        <v>79712.168000000005</v>
      </c>
      <c r="G21" s="21">
        <f t="shared" si="1"/>
        <v>40.129230226862134</v>
      </c>
      <c r="H21" s="38"/>
      <c r="I21" s="35"/>
      <c r="J21" s="38"/>
      <c r="K21" s="130"/>
      <c r="L21" s="35"/>
      <c r="M21" s="116">
        <v>826</v>
      </c>
    </row>
    <row r="22" spans="1:13" ht="15.75">
      <c r="A22" s="88"/>
      <c r="B22" s="88"/>
      <c r="C22" s="7" t="s">
        <v>370</v>
      </c>
      <c r="D22" s="21">
        <f>D212+D557</f>
        <v>198638.66699999996</v>
      </c>
      <c r="E22" s="21">
        <f>E212+E557</f>
        <v>83891.301999999996</v>
      </c>
      <c r="F22" s="21">
        <f>F212+F557</f>
        <v>79712.168000000005</v>
      </c>
      <c r="G22" s="21">
        <f t="shared" si="1"/>
        <v>40.129230226862134</v>
      </c>
      <c r="H22" s="38"/>
      <c r="I22" s="36"/>
      <c r="J22" s="38"/>
      <c r="K22" s="131"/>
      <c r="L22" s="36"/>
      <c r="M22" s="117"/>
    </row>
    <row r="23" spans="1:13" ht="15.75">
      <c r="A23" s="88"/>
      <c r="B23" s="88"/>
      <c r="C23" s="7" t="s">
        <v>371</v>
      </c>
      <c r="D23" s="21">
        <f t="shared" ref="D23:F25" si="3">D213+D558</f>
        <v>0</v>
      </c>
      <c r="E23" s="21">
        <f t="shared" si="3"/>
        <v>0</v>
      </c>
      <c r="F23" s="21">
        <f t="shared" si="3"/>
        <v>0</v>
      </c>
      <c r="G23" s="17" t="e">
        <f t="shared" si="1"/>
        <v>#DIV/0!</v>
      </c>
      <c r="H23" s="38"/>
      <c r="I23" s="36"/>
      <c r="J23" s="38"/>
      <c r="K23" s="131"/>
      <c r="L23" s="36"/>
      <c r="M23" s="117"/>
    </row>
    <row r="24" spans="1:13" ht="15.75">
      <c r="A24" s="88"/>
      <c r="B24" s="88"/>
      <c r="C24" s="7" t="s">
        <v>372</v>
      </c>
      <c r="D24" s="21">
        <f t="shared" si="3"/>
        <v>0</v>
      </c>
      <c r="E24" s="21">
        <f t="shared" si="3"/>
        <v>0</v>
      </c>
      <c r="F24" s="21">
        <f t="shared" si="3"/>
        <v>0</v>
      </c>
      <c r="G24" s="17" t="e">
        <f t="shared" si="1"/>
        <v>#DIV/0!</v>
      </c>
      <c r="H24" s="38"/>
      <c r="I24" s="36"/>
      <c r="J24" s="38"/>
      <c r="K24" s="131"/>
      <c r="L24" s="36"/>
      <c r="M24" s="117"/>
    </row>
    <row r="25" spans="1:13" ht="15.75">
      <c r="A25" s="89"/>
      <c r="B25" s="89"/>
      <c r="C25" s="7" t="s">
        <v>373</v>
      </c>
      <c r="D25" s="21">
        <f t="shared" si="3"/>
        <v>0</v>
      </c>
      <c r="E25" s="21">
        <f t="shared" si="3"/>
        <v>0</v>
      </c>
      <c r="F25" s="21">
        <f t="shared" si="3"/>
        <v>0</v>
      </c>
      <c r="G25" s="17" t="e">
        <f t="shared" si="1"/>
        <v>#DIV/0!</v>
      </c>
      <c r="H25" s="38"/>
      <c r="I25" s="37"/>
      <c r="J25" s="38"/>
      <c r="K25" s="132"/>
      <c r="L25" s="37"/>
      <c r="M25" s="118"/>
    </row>
    <row r="26" spans="1:13" ht="15.75">
      <c r="A26" s="87"/>
      <c r="B26" s="87" t="s">
        <v>106</v>
      </c>
      <c r="C26" s="11" t="s">
        <v>369</v>
      </c>
      <c r="D26" s="22">
        <f>SUM(D27:D30)</f>
        <v>27947</v>
      </c>
      <c r="E26" s="22">
        <f>SUM(E27:E30)</f>
        <v>0</v>
      </c>
      <c r="F26" s="22">
        <f>SUM(F27:F30)</f>
        <v>0</v>
      </c>
      <c r="G26" s="21">
        <f t="shared" si="1"/>
        <v>0</v>
      </c>
      <c r="H26" s="38"/>
      <c r="I26" s="35"/>
      <c r="J26" s="38"/>
      <c r="K26" s="130"/>
      <c r="L26" s="35"/>
      <c r="M26" s="116">
        <v>807</v>
      </c>
    </row>
    <row r="27" spans="1:13" ht="15.75">
      <c r="A27" s="88"/>
      <c r="B27" s="88"/>
      <c r="C27" s="7" t="s">
        <v>370</v>
      </c>
      <c r="D27" s="21">
        <f t="shared" ref="D27:F29" si="4">D192</f>
        <v>11750</v>
      </c>
      <c r="E27" s="21">
        <f t="shared" si="4"/>
        <v>0</v>
      </c>
      <c r="F27" s="21">
        <f t="shared" si="4"/>
        <v>0</v>
      </c>
      <c r="G27" s="21">
        <f t="shared" si="1"/>
        <v>0</v>
      </c>
      <c r="H27" s="38"/>
      <c r="I27" s="36"/>
      <c r="J27" s="38"/>
      <c r="K27" s="131"/>
      <c r="L27" s="36"/>
      <c r="M27" s="117"/>
    </row>
    <row r="28" spans="1:13" ht="15.75">
      <c r="A28" s="88"/>
      <c r="B28" s="88"/>
      <c r="C28" s="7" t="s">
        <v>371</v>
      </c>
      <c r="D28" s="21">
        <f t="shared" si="4"/>
        <v>11800</v>
      </c>
      <c r="E28" s="21">
        <f t="shared" si="4"/>
        <v>0</v>
      </c>
      <c r="F28" s="21">
        <f t="shared" si="4"/>
        <v>0</v>
      </c>
      <c r="G28" s="21">
        <f t="shared" si="1"/>
        <v>0</v>
      </c>
      <c r="H28" s="38"/>
      <c r="I28" s="36"/>
      <c r="J28" s="38"/>
      <c r="K28" s="131"/>
      <c r="L28" s="36"/>
      <c r="M28" s="117"/>
    </row>
    <row r="29" spans="1:13" ht="15.75">
      <c r="A29" s="88"/>
      <c r="B29" s="88"/>
      <c r="C29" s="7" t="s">
        <v>372</v>
      </c>
      <c r="D29" s="21">
        <f>SUM(D184+D194+D199)</f>
        <v>4397</v>
      </c>
      <c r="E29" s="21">
        <f t="shared" si="4"/>
        <v>0</v>
      </c>
      <c r="F29" s="21">
        <f t="shared" si="4"/>
        <v>0</v>
      </c>
      <c r="G29" s="21">
        <f t="shared" si="1"/>
        <v>0</v>
      </c>
      <c r="H29" s="38"/>
      <c r="I29" s="36"/>
      <c r="J29" s="38"/>
      <c r="K29" s="131"/>
      <c r="L29" s="36"/>
      <c r="M29" s="117"/>
    </row>
    <row r="30" spans="1:13" ht="15.75">
      <c r="A30" s="89"/>
      <c r="B30" s="89"/>
      <c r="C30" s="7" t="s">
        <v>373</v>
      </c>
      <c r="D30" s="21">
        <f>G192</f>
        <v>0</v>
      </c>
      <c r="E30" s="21">
        <f>H192</f>
        <v>0</v>
      </c>
      <c r="F30" s="21">
        <f>I192</f>
        <v>0</v>
      </c>
      <c r="G30" s="17" t="e">
        <f t="shared" si="1"/>
        <v>#DIV/0!</v>
      </c>
      <c r="H30" s="38"/>
      <c r="I30" s="37"/>
      <c r="J30" s="38"/>
      <c r="K30" s="132"/>
      <c r="L30" s="37"/>
      <c r="M30" s="118"/>
    </row>
    <row r="31" spans="1:13" ht="15.75" customHeight="1">
      <c r="A31" s="87" t="s">
        <v>374</v>
      </c>
      <c r="B31" s="52" t="s">
        <v>375</v>
      </c>
      <c r="C31" s="11" t="s">
        <v>369</v>
      </c>
      <c r="D31" s="22">
        <f>SUM(D32:D35)</f>
        <v>335619.51199999999</v>
      </c>
      <c r="E31" s="22">
        <f>SUM(E32:E35)</f>
        <v>119054.75</v>
      </c>
      <c r="F31" s="22">
        <f>SUM(F32:F35)</f>
        <v>119054.75</v>
      </c>
      <c r="G31" s="21">
        <f t="shared" si="1"/>
        <v>35.473131252273561</v>
      </c>
      <c r="H31" s="38"/>
      <c r="I31" s="35"/>
      <c r="J31" s="38"/>
      <c r="K31" s="32" t="s">
        <v>99</v>
      </c>
      <c r="L31" s="35"/>
      <c r="M31" s="116">
        <v>827</v>
      </c>
    </row>
    <row r="32" spans="1:13" ht="15.75">
      <c r="A32" s="88"/>
      <c r="B32" s="53"/>
      <c r="C32" s="7" t="s">
        <v>370</v>
      </c>
      <c r="D32" s="21">
        <f t="shared" ref="D32:F35" si="5">D37+D57+D87+D132</f>
        <v>276765.51199999999</v>
      </c>
      <c r="E32" s="21">
        <f t="shared" si="5"/>
        <v>98003.8</v>
      </c>
      <c r="F32" s="21">
        <f t="shared" si="5"/>
        <v>98003.8</v>
      </c>
      <c r="G32" s="21">
        <f t="shared" si="1"/>
        <v>35.41040908305078</v>
      </c>
      <c r="H32" s="38"/>
      <c r="I32" s="36"/>
      <c r="J32" s="38"/>
      <c r="K32" s="33"/>
      <c r="L32" s="36"/>
      <c r="M32" s="117"/>
    </row>
    <row r="33" spans="1:13" ht="15.75">
      <c r="A33" s="88"/>
      <c r="B33" s="53"/>
      <c r="C33" s="7" t="s">
        <v>371</v>
      </c>
      <c r="D33" s="21">
        <f t="shared" si="5"/>
        <v>42863</v>
      </c>
      <c r="E33" s="21">
        <f t="shared" si="5"/>
        <v>21050.95</v>
      </c>
      <c r="F33" s="21">
        <f t="shared" si="5"/>
        <v>21050.95</v>
      </c>
      <c r="G33" s="21">
        <f t="shared" si="1"/>
        <v>49.112171336584005</v>
      </c>
      <c r="H33" s="38"/>
      <c r="I33" s="36"/>
      <c r="J33" s="38"/>
      <c r="K33" s="33"/>
      <c r="L33" s="36"/>
      <c r="M33" s="117"/>
    </row>
    <row r="34" spans="1:13" ht="16.5" customHeight="1">
      <c r="A34" s="88"/>
      <c r="B34" s="53"/>
      <c r="C34" s="7" t="s">
        <v>372</v>
      </c>
      <c r="D34" s="21">
        <f t="shared" si="5"/>
        <v>0</v>
      </c>
      <c r="E34" s="21">
        <f t="shared" si="5"/>
        <v>0</v>
      </c>
      <c r="F34" s="21">
        <f t="shared" si="5"/>
        <v>0</v>
      </c>
      <c r="G34" s="17" t="e">
        <f t="shared" si="1"/>
        <v>#DIV/0!</v>
      </c>
      <c r="H34" s="38"/>
      <c r="I34" s="36"/>
      <c r="J34" s="38"/>
      <c r="K34" s="33"/>
      <c r="L34" s="36"/>
      <c r="M34" s="117"/>
    </row>
    <row r="35" spans="1:13" ht="19.5" customHeight="1">
      <c r="A35" s="89"/>
      <c r="B35" s="54"/>
      <c r="C35" s="7" t="s">
        <v>373</v>
      </c>
      <c r="D35" s="21">
        <f t="shared" si="5"/>
        <v>15991</v>
      </c>
      <c r="E35" s="21">
        <f t="shared" si="5"/>
        <v>0</v>
      </c>
      <c r="F35" s="21">
        <f t="shared" si="5"/>
        <v>0</v>
      </c>
      <c r="G35" s="21">
        <f t="shared" si="1"/>
        <v>0</v>
      </c>
      <c r="H35" s="38"/>
      <c r="I35" s="37"/>
      <c r="J35" s="38"/>
      <c r="K35" s="34"/>
      <c r="L35" s="37"/>
      <c r="M35" s="118"/>
    </row>
    <row r="36" spans="1:13" ht="14.45" customHeight="1">
      <c r="A36" s="87" t="s">
        <v>382</v>
      </c>
      <c r="B36" s="52" t="s">
        <v>383</v>
      </c>
      <c r="C36" s="11" t="s">
        <v>369</v>
      </c>
      <c r="D36" s="22">
        <f>SUM(D37:D40)</f>
        <v>19330</v>
      </c>
      <c r="E36" s="22">
        <f>SUM(E37:E40)</f>
        <v>0</v>
      </c>
      <c r="F36" s="22">
        <f>SUM(F37:F40)</f>
        <v>0</v>
      </c>
      <c r="G36" s="21">
        <f t="shared" si="1"/>
        <v>0</v>
      </c>
      <c r="H36" s="41"/>
      <c r="I36" s="35"/>
      <c r="J36" s="38"/>
      <c r="K36" s="32" t="s">
        <v>428</v>
      </c>
      <c r="L36" s="35"/>
      <c r="M36" s="116">
        <v>827</v>
      </c>
    </row>
    <row r="37" spans="1:13" ht="15.75">
      <c r="A37" s="88"/>
      <c r="B37" s="53"/>
      <c r="C37" s="7" t="s">
        <v>370</v>
      </c>
      <c r="D37" s="21">
        <f t="shared" ref="D37:F40" si="6">D42+D47+D52</f>
        <v>12400</v>
      </c>
      <c r="E37" s="21">
        <f t="shared" si="6"/>
        <v>0</v>
      </c>
      <c r="F37" s="21">
        <f t="shared" si="6"/>
        <v>0</v>
      </c>
      <c r="G37" s="21">
        <f t="shared" si="1"/>
        <v>0</v>
      </c>
      <c r="H37" s="128"/>
      <c r="I37" s="36"/>
      <c r="J37" s="38"/>
      <c r="K37" s="33"/>
      <c r="L37" s="36"/>
      <c r="M37" s="117"/>
    </row>
    <row r="38" spans="1:13" ht="15.75">
      <c r="A38" s="88"/>
      <c r="B38" s="53"/>
      <c r="C38" s="7" t="s">
        <v>371</v>
      </c>
      <c r="D38" s="21">
        <f t="shared" si="6"/>
        <v>0</v>
      </c>
      <c r="E38" s="21">
        <f t="shared" si="6"/>
        <v>0</v>
      </c>
      <c r="F38" s="21">
        <f t="shared" si="6"/>
        <v>0</v>
      </c>
      <c r="G38" s="17" t="e">
        <f t="shared" si="1"/>
        <v>#DIV/0!</v>
      </c>
      <c r="H38" s="128"/>
      <c r="I38" s="36"/>
      <c r="J38" s="38"/>
      <c r="K38" s="33"/>
      <c r="L38" s="36"/>
      <c r="M38" s="117"/>
    </row>
    <row r="39" spans="1:13" ht="15.75">
      <c r="A39" s="88"/>
      <c r="B39" s="53"/>
      <c r="C39" s="7" t="s">
        <v>372</v>
      </c>
      <c r="D39" s="21">
        <f t="shared" si="6"/>
        <v>0</v>
      </c>
      <c r="E39" s="21">
        <f t="shared" si="6"/>
        <v>0</v>
      </c>
      <c r="F39" s="21">
        <f t="shared" si="6"/>
        <v>0</v>
      </c>
      <c r="G39" s="17" t="e">
        <f t="shared" si="1"/>
        <v>#DIV/0!</v>
      </c>
      <c r="H39" s="128"/>
      <c r="I39" s="36"/>
      <c r="J39" s="38"/>
      <c r="K39" s="33"/>
      <c r="L39" s="36"/>
      <c r="M39" s="117"/>
    </row>
    <row r="40" spans="1:13" ht="17.25" customHeight="1">
      <c r="A40" s="89"/>
      <c r="B40" s="54"/>
      <c r="C40" s="7" t="s">
        <v>373</v>
      </c>
      <c r="D40" s="21">
        <f t="shared" si="6"/>
        <v>6930</v>
      </c>
      <c r="E40" s="21">
        <f t="shared" si="6"/>
        <v>0</v>
      </c>
      <c r="F40" s="21">
        <f t="shared" si="6"/>
        <v>0</v>
      </c>
      <c r="G40" s="21">
        <f t="shared" si="1"/>
        <v>0</v>
      </c>
      <c r="H40" s="129"/>
      <c r="I40" s="37"/>
      <c r="J40" s="38"/>
      <c r="K40" s="34"/>
      <c r="L40" s="37"/>
      <c r="M40" s="118"/>
    </row>
    <row r="41" spans="1:13" ht="18" customHeight="1">
      <c r="A41" s="87" t="s">
        <v>388</v>
      </c>
      <c r="B41" s="52" t="s">
        <v>384</v>
      </c>
      <c r="C41" s="11" t="s">
        <v>369</v>
      </c>
      <c r="D41" s="22">
        <f>SUM(D42:D45)</f>
        <v>2000</v>
      </c>
      <c r="E41" s="22">
        <f>SUM(E42:E45)</f>
        <v>0</v>
      </c>
      <c r="F41" s="22">
        <f>SUM(F42:F45)</f>
        <v>0</v>
      </c>
      <c r="G41" s="21">
        <f t="shared" si="1"/>
        <v>0</v>
      </c>
      <c r="H41" s="44" t="s">
        <v>385</v>
      </c>
      <c r="I41" s="32" t="s">
        <v>172</v>
      </c>
      <c r="J41" s="32" t="s">
        <v>132</v>
      </c>
      <c r="K41" s="32" t="s">
        <v>376</v>
      </c>
      <c r="L41" s="35" t="s">
        <v>281</v>
      </c>
      <c r="M41" s="116">
        <v>827</v>
      </c>
    </row>
    <row r="42" spans="1:13" ht="15.75">
      <c r="A42" s="88"/>
      <c r="B42" s="53"/>
      <c r="C42" s="7" t="s">
        <v>370</v>
      </c>
      <c r="D42" s="21">
        <v>2000</v>
      </c>
      <c r="E42" s="21">
        <v>0</v>
      </c>
      <c r="F42" s="21">
        <v>0</v>
      </c>
      <c r="G42" s="21">
        <f t="shared" si="1"/>
        <v>0</v>
      </c>
      <c r="H42" s="47"/>
      <c r="I42" s="33"/>
      <c r="J42" s="33"/>
      <c r="K42" s="33"/>
      <c r="L42" s="36"/>
      <c r="M42" s="117"/>
    </row>
    <row r="43" spans="1:13" ht="15.75">
      <c r="A43" s="88"/>
      <c r="B43" s="53"/>
      <c r="C43" s="7" t="s">
        <v>371</v>
      </c>
      <c r="D43" s="21">
        <v>0</v>
      </c>
      <c r="E43" s="21">
        <v>0</v>
      </c>
      <c r="F43" s="21">
        <v>0</v>
      </c>
      <c r="G43" s="17" t="e">
        <f t="shared" si="1"/>
        <v>#DIV/0!</v>
      </c>
      <c r="H43" s="47"/>
      <c r="I43" s="33"/>
      <c r="J43" s="33"/>
      <c r="K43" s="33"/>
      <c r="L43" s="36"/>
      <c r="M43" s="117"/>
    </row>
    <row r="44" spans="1:13" ht="19.5" customHeight="1">
      <c r="A44" s="88"/>
      <c r="B44" s="53"/>
      <c r="C44" s="7" t="s">
        <v>372</v>
      </c>
      <c r="D44" s="21">
        <v>0</v>
      </c>
      <c r="E44" s="21">
        <v>0</v>
      </c>
      <c r="F44" s="21">
        <v>0</v>
      </c>
      <c r="G44" s="17" t="e">
        <f t="shared" si="1"/>
        <v>#DIV/0!</v>
      </c>
      <c r="H44" s="47"/>
      <c r="I44" s="33"/>
      <c r="J44" s="33"/>
      <c r="K44" s="33"/>
      <c r="L44" s="36"/>
      <c r="M44" s="117"/>
    </row>
    <row r="45" spans="1:13" ht="20.25" customHeight="1">
      <c r="A45" s="89"/>
      <c r="B45" s="54"/>
      <c r="C45" s="7" t="s">
        <v>373</v>
      </c>
      <c r="D45" s="21">
        <v>0</v>
      </c>
      <c r="E45" s="21">
        <v>0</v>
      </c>
      <c r="F45" s="21">
        <v>0</v>
      </c>
      <c r="G45" s="17" t="e">
        <f t="shared" si="1"/>
        <v>#DIV/0!</v>
      </c>
      <c r="H45" s="48"/>
      <c r="I45" s="34"/>
      <c r="J45" s="34"/>
      <c r="K45" s="34"/>
      <c r="L45" s="37"/>
      <c r="M45" s="118"/>
    </row>
    <row r="46" spans="1:13" ht="19.5" customHeight="1">
      <c r="A46" s="87" t="s">
        <v>394</v>
      </c>
      <c r="B46" s="52" t="s">
        <v>386</v>
      </c>
      <c r="C46" s="11" t="s">
        <v>369</v>
      </c>
      <c r="D46" s="22">
        <f>SUM(D47:D50)</f>
        <v>17330</v>
      </c>
      <c r="E46" s="22">
        <f>SUM(E47:E50)</f>
        <v>0</v>
      </c>
      <c r="F46" s="22">
        <f>SUM(F47:F50)</f>
        <v>0</v>
      </c>
      <c r="G46" s="21">
        <f t="shared" si="1"/>
        <v>0</v>
      </c>
      <c r="H46" s="44" t="s">
        <v>387</v>
      </c>
      <c r="I46" s="32" t="s">
        <v>173</v>
      </c>
      <c r="J46" s="32" t="s">
        <v>132</v>
      </c>
      <c r="K46" s="32" t="s">
        <v>429</v>
      </c>
      <c r="L46" s="35" t="s">
        <v>282</v>
      </c>
      <c r="M46" s="116">
        <v>827</v>
      </c>
    </row>
    <row r="47" spans="1:13" ht="15.75">
      <c r="A47" s="88"/>
      <c r="B47" s="53"/>
      <c r="C47" s="7" t="s">
        <v>370</v>
      </c>
      <c r="D47" s="21">
        <v>10400</v>
      </c>
      <c r="E47" s="21">
        <v>0</v>
      </c>
      <c r="F47" s="21">
        <v>0</v>
      </c>
      <c r="G47" s="21">
        <f t="shared" si="1"/>
        <v>0</v>
      </c>
      <c r="H47" s="47"/>
      <c r="I47" s="33"/>
      <c r="J47" s="33"/>
      <c r="K47" s="33"/>
      <c r="L47" s="36"/>
      <c r="M47" s="117"/>
    </row>
    <row r="48" spans="1:13" ht="15.75">
      <c r="A48" s="88"/>
      <c r="B48" s="53"/>
      <c r="C48" s="7" t="s">
        <v>371</v>
      </c>
      <c r="D48" s="21">
        <v>0</v>
      </c>
      <c r="E48" s="21">
        <v>0</v>
      </c>
      <c r="F48" s="21">
        <v>0</v>
      </c>
      <c r="G48" s="17" t="e">
        <f t="shared" si="1"/>
        <v>#DIV/0!</v>
      </c>
      <c r="H48" s="47"/>
      <c r="I48" s="33"/>
      <c r="J48" s="33"/>
      <c r="K48" s="33"/>
      <c r="L48" s="36"/>
      <c r="M48" s="117"/>
    </row>
    <row r="49" spans="1:13" ht="30.75" customHeight="1">
      <c r="A49" s="88"/>
      <c r="B49" s="53"/>
      <c r="C49" s="7" t="s">
        <v>372</v>
      </c>
      <c r="D49" s="21">
        <v>0</v>
      </c>
      <c r="E49" s="21">
        <v>0</v>
      </c>
      <c r="F49" s="21">
        <v>0</v>
      </c>
      <c r="G49" s="17" t="e">
        <f t="shared" si="1"/>
        <v>#DIV/0!</v>
      </c>
      <c r="H49" s="47"/>
      <c r="I49" s="33"/>
      <c r="J49" s="33"/>
      <c r="K49" s="33"/>
      <c r="L49" s="36"/>
      <c r="M49" s="117"/>
    </row>
    <row r="50" spans="1:13" ht="74.25" customHeight="1">
      <c r="A50" s="89"/>
      <c r="B50" s="54"/>
      <c r="C50" s="7" t="s">
        <v>373</v>
      </c>
      <c r="D50" s="21">
        <v>6930</v>
      </c>
      <c r="E50" s="21">
        <v>0</v>
      </c>
      <c r="F50" s="21">
        <v>0</v>
      </c>
      <c r="G50" s="21">
        <f t="shared" si="1"/>
        <v>0</v>
      </c>
      <c r="H50" s="48"/>
      <c r="I50" s="34"/>
      <c r="J50" s="34"/>
      <c r="K50" s="34"/>
      <c r="L50" s="37"/>
      <c r="M50" s="118"/>
    </row>
    <row r="51" spans="1:13" ht="19.5" customHeight="1">
      <c r="A51" s="85" t="s">
        <v>407</v>
      </c>
      <c r="B51" s="90" t="s">
        <v>25</v>
      </c>
      <c r="C51" s="11" t="s">
        <v>369</v>
      </c>
      <c r="D51" s="22">
        <f>SUM(D52:D55)</f>
        <v>0</v>
      </c>
      <c r="E51" s="22">
        <f>SUM(E52:E55)</f>
        <v>0</v>
      </c>
      <c r="F51" s="22">
        <f>SUM(F52:F55)</f>
        <v>0</v>
      </c>
      <c r="G51" s="17" t="e">
        <f t="shared" si="1"/>
        <v>#DIV/0!</v>
      </c>
      <c r="H51" s="44" t="s">
        <v>174</v>
      </c>
      <c r="I51" s="32" t="s">
        <v>174</v>
      </c>
      <c r="J51" s="39" t="s">
        <v>132</v>
      </c>
      <c r="K51" s="39" t="s">
        <v>92</v>
      </c>
      <c r="L51" s="35" t="s">
        <v>174</v>
      </c>
      <c r="M51" s="116">
        <v>827</v>
      </c>
    </row>
    <row r="52" spans="1:13" ht="19.5" customHeight="1">
      <c r="A52" s="85"/>
      <c r="B52" s="90"/>
      <c r="C52" s="7" t="s">
        <v>370</v>
      </c>
      <c r="D52" s="21">
        <v>0</v>
      </c>
      <c r="E52" s="21">
        <v>0</v>
      </c>
      <c r="F52" s="21">
        <v>0</v>
      </c>
      <c r="G52" s="17" t="e">
        <f t="shared" si="1"/>
        <v>#DIV/0!</v>
      </c>
      <c r="H52" s="47"/>
      <c r="I52" s="33"/>
      <c r="J52" s="39"/>
      <c r="K52" s="39"/>
      <c r="L52" s="36"/>
      <c r="M52" s="117"/>
    </row>
    <row r="53" spans="1:13" ht="19.5" customHeight="1">
      <c r="A53" s="85"/>
      <c r="B53" s="90"/>
      <c r="C53" s="7" t="s">
        <v>371</v>
      </c>
      <c r="D53" s="21">
        <v>0</v>
      </c>
      <c r="E53" s="21">
        <v>0</v>
      </c>
      <c r="F53" s="21">
        <v>0</v>
      </c>
      <c r="G53" s="17" t="e">
        <f t="shared" si="1"/>
        <v>#DIV/0!</v>
      </c>
      <c r="H53" s="47"/>
      <c r="I53" s="33"/>
      <c r="J53" s="39"/>
      <c r="K53" s="39"/>
      <c r="L53" s="36"/>
      <c r="M53" s="117"/>
    </row>
    <row r="54" spans="1:13" ht="19.5" customHeight="1">
      <c r="A54" s="85"/>
      <c r="B54" s="90"/>
      <c r="C54" s="7" t="s">
        <v>372</v>
      </c>
      <c r="D54" s="21">
        <v>0</v>
      </c>
      <c r="E54" s="21">
        <v>0</v>
      </c>
      <c r="F54" s="21">
        <v>0</v>
      </c>
      <c r="G54" s="17" t="e">
        <f t="shared" si="1"/>
        <v>#DIV/0!</v>
      </c>
      <c r="H54" s="47"/>
      <c r="I54" s="33"/>
      <c r="J54" s="39"/>
      <c r="K54" s="39"/>
      <c r="L54" s="36"/>
      <c r="M54" s="117"/>
    </row>
    <row r="55" spans="1:13" ht="19.5" customHeight="1">
      <c r="A55" s="85"/>
      <c r="B55" s="90"/>
      <c r="C55" s="7" t="s">
        <v>373</v>
      </c>
      <c r="D55" s="21">
        <v>0</v>
      </c>
      <c r="E55" s="21">
        <v>0</v>
      </c>
      <c r="F55" s="21">
        <v>0</v>
      </c>
      <c r="G55" s="17" t="e">
        <f t="shared" si="1"/>
        <v>#DIV/0!</v>
      </c>
      <c r="H55" s="48"/>
      <c r="I55" s="34"/>
      <c r="J55" s="39"/>
      <c r="K55" s="39"/>
      <c r="L55" s="37"/>
      <c r="M55" s="118"/>
    </row>
    <row r="56" spans="1:13" ht="21" customHeight="1">
      <c r="A56" s="87" t="s">
        <v>96</v>
      </c>
      <c r="B56" s="52" t="s">
        <v>389</v>
      </c>
      <c r="C56" s="11" t="s">
        <v>369</v>
      </c>
      <c r="D56" s="22">
        <f>SUM(D57:D60)</f>
        <v>25367.3</v>
      </c>
      <c r="E56" s="22">
        <f>SUM(E57:E60)</f>
        <v>3754.04</v>
      </c>
      <c r="F56" s="22">
        <f>SUM(F57:F60)</f>
        <v>3754.04</v>
      </c>
      <c r="G56" s="21">
        <f t="shared" si="1"/>
        <v>14.798736956633146</v>
      </c>
      <c r="H56" s="44"/>
      <c r="I56" s="35"/>
      <c r="J56" s="38"/>
      <c r="K56" s="32" t="s">
        <v>428</v>
      </c>
      <c r="L56" s="35"/>
      <c r="M56" s="116">
        <v>827</v>
      </c>
    </row>
    <row r="57" spans="1:13" ht="15.75">
      <c r="A57" s="88"/>
      <c r="B57" s="53"/>
      <c r="C57" s="7" t="s">
        <v>370</v>
      </c>
      <c r="D57" s="21">
        <f>D62+D67+D72+D77+D82</f>
        <v>7640</v>
      </c>
      <c r="E57" s="21">
        <f>E62+E67+E72+E77+E82</f>
        <v>2499.44</v>
      </c>
      <c r="F57" s="21">
        <f>F62+F67+F72+F77+F82</f>
        <v>2499.44</v>
      </c>
      <c r="G57" s="21">
        <f t="shared" si="1"/>
        <v>32.715183246073295</v>
      </c>
      <c r="H57" s="47"/>
      <c r="I57" s="36"/>
      <c r="J57" s="38"/>
      <c r="K57" s="33"/>
      <c r="L57" s="36"/>
      <c r="M57" s="117"/>
    </row>
    <row r="58" spans="1:13" ht="15.75">
      <c r="A58" s="88"/>
      <c r="B58" s="53"/>
      <c r="C58" s="7" t="s">
        <v>371</v>
      </c>
      <c r="D58" s="21">
        <f t="shared" ref="D58:F60" si="7">D63+D68+D73+D78+D83</f>
        <v>9234.2999999999993</v>
      </c>
      <c r="E58" s="21">
        <f>E63+E68+E73+E78+E83</f>
        <v>1254.5999999999999</v>
      </c>
      <c r="F58" s="21">
        <f>F63+F68+F73+F78+F83</f>
        <v>1254.5999999999999</v>
      </c>
      <c r="G58" s="21">
        <f t="shared" si="1"/>
        <v>13.586303239011077</v>
      </c>
      <c r="H58" s="47"/>
      <c r="I58" s="36"/>
      <c r="J58" s="38"/>
      <c r="K58" s="33"/>
      <c r="L58" s="36"/>
      <c r="M58" s="117"/>
    </row>
    <row r="59" spans="1:13" ht="19.5" customHeight="1">
      <c r="A59" s="88"/>
      <c r="B59" s="53"/>
      <c r="C59" s="7" t="s">
        <v>372</v>
      </c>
      <c r="D59" s="21">
        <f t="shared" si="7"/>
        <v>0</v>
      </c>
      <c r="E59" s="21">
        <f t="shared" si="7"/>
        <v>0</v>
      </c>
      <c r="F59" s="21">
        <f t="shared" si="7"/>
        <v>0</v>
      </c>
      <c r="G59" s="17" t="e">
        <f t="shared" si="1"/>
        <v>#DIV/0!</v>
      </c>
      <c r="H59" s="47"/>
      <c r="I59" s="36"/>
      <c r="J59" s="38"/>
      <c r="K59" s="33"/>
      <c r="L59" s="36"/>
      <c r="M59" s="117"/>
    </row>
    <row r="60" spans="1:13" ht="20.25" customHeight="1">
      <c r="A60" s="89"/>
      <c r="B60" s="54"/>
      <c r="C60" s="7" t="s">
        <v>373</v>
      </c>
      <c r="D60" s="21">
        <f t="shared" si="7"/>
        <v>8493</v>
      </c>
      <c r="E60" s="21">
        <f t="shared" si="7"/>
        <v>0</v>
      </c>
      <c r="F60" s="21">
        <f t="shared" si="7"/>
        <v>0</v>
      </c>
      <c r="G60" s="21">
        <f t="shared" si="1"/>
        <v>0</v>
      </c>
      <c r="H60" s="48"/>
      <c r="I60" s="37"/>
      <c r="J60" s="38"/>
      <c r="K60" s="34"/>
      <c r="L60" s="37"/>
      <c r="M60" s="118"/>
    </row>
    <row r="61" spans="1:13" ht="18" customHeight="1">
      <c r="A61" s="87" t="s">
        <v>97</v>
      </c>
      <c r="B61" s="52" t="s">
        <v>390</v>
      </c>
      <c r="C61" s="11" t="s">
        <v>369</v>
      </c>
      <c r="D61" s="22">
        <f>SUM(D62:D65)</f>
        <v>12133</v>
      </c>
      <c r="E61" s="22">
        <f>SUM(E62:E65)</f>
        <v>0</v>
      </c>
      <c r="F61" s="22">
        <f>SUM(F62:F65)</f>
        <v>0</v>
      </c>
      <c r="G61" s="21">
        <f t="shared" si="1"/>
        <v>0</v>
      </c>
      <c r="H61" s="44" t="s">
        <v>391</v>
      </c>
      <c r="I61" s="32" t="s">
        <v>455</v>
      </c>
      <c r="J61" s="32" t="s">
        <v>132</v>
      </c>
      <c r="K61" s="32" t="s">
        <v>430</v>
      </c>
      <c r="L61" s="35" t="s">
        <v>178</v>
      </c>
      <c r="M61" s="116">
        <v>827</v>
      </c>
    </row>
    <row r="62" spans="1:13" ht="15.75">
      <c r="A62" s="88"/>
      <c r="B62" s="53"/>
      <c r="C62" s="7" t="s">
        <v>370</v>
      </c>
      <c r="D62" s="21">
        <v>3640</v>
      </c>
      <c r="E62" s="21">
        <v>0</v>
      </c>
      <c r="F62" s="21">
        <v>0</v>
      </c>
      <c r="G62" s="21">
        <f t="shared" si="1"/>
        <v>0</v>
      </c>
      <c r="H62" s="47"/>
      <c r="I62" s="33"/>
      <c r="J62" s="33"/>
      <c r="K62" s="33"/>
      <c r="L62" s="36"/>
      <c r="M62" s="117"/>
    </row>
    <row r="63" spans="1:13" ht="15.75">
      <c r="A63" s="88"/>
      <c r="B63" s="53"/>
      <c r="C63" s="7" t="s">
        <v>371</v>
      </c>
      <c r="D63" s="21">
        <v>0</v>
      </c>
      <c r="E63" s="21">
        <v>0</v>
      </c>
      <c r="F63" s="21">
        <v>0</v>
      </c>
      <c r="G63" s="17" t="e">
        <f t="shared" si="1"/>
        <v>#DIV/0!</v>
      </c>
      <c r="H63" s="47"/>
      <c r="I63" s="33"/>
      <c r="J63" s="33"/>
      <c r="K63" s="33"/>
      <c r="L63" s="36"/>
      <c r="M63" s="117"/>
    </row>
    <row r="64" spans="1:13" ht="15.75">
      <c r="A64" s="88"/>
      <c r="B64" s="53"/>
      <c r="C64" s="7" t="s">
        <v>372</v>
      </c>
      <c r="D64" s="21">
        <v>0</v>
      </c>
      <c r="E64" s="21">
        <v>0</v>
      </c>
      <c r="F64" s="21">
        <v>0</v>
      </c>
      <c r="G64" s="17" t="e">
        <f t="shared" si="1"/>
        <v>#DIV/0!</v>
      </c>
      <c r="H64" s="47"/>
      <c r="I64" s="33"/>
      <c r="J64" s="33"/>
      <c r="K64" s="33"/>
      <c r="L64" s="36"/>
      <c r="M64" s="117"/>
    </row>
    <row r="65" spans="1:13" ht="15.75">
      <c r="A65" s="89"/>
      <c r="B65" s="54"/>
      <c r="C65" s="7" t="s">
        <v>373</v>
      </c>
      <c r="D65" s="21">
        <v>8493</v>
      </c>
      <c r="E65" s="21">
        <v>0</v>
      </c>
      <c r="F65" s="21">
        <v>0</v>
      </c>
      <c r="G65" s="21">
        <f t="shared" si="1"/>
        <v>0</v>
      </c>
      <c r="H65" s="48"/>
      <c r="I65" s="34"/>
      <c r="J65" s="34"/>
      <c r="K65" s="34"/>
      <c r="L65" s="37"/>
      <c r="M65" s="118"/>
    </row>
    <row r="66" spans="1:13" ht="25.5" customHeight="1">
      <c r="A66" s="87" t="s">
        <v>98</v>
      </c>
      <c r="B66" s="52" t="s">
        <v>392</v>
      </c>
      <c r="C66" s="23" t="s">
        <v>369</v>
      </c>
      <c r="D66" s="24">
        <f>SUM(D67:D70)</f>
        <v>9479.7000000000007</v>
      </c>
      <c r="E66" s="24">
        <f>SUM(E67:E70)</f>
        <v>0</v>
      </c>
      <c r="F66" s="24">
        <f>SUM(F67:F70)</f>
        <v>0</v>
      </c>
      <c r="G66" s="21">
        <f t="shared" si="1"/>
        <v>0</v>
      </c>
      <c r="H66" s="32" t="s">
        <v>116</v>
      </c>
      <c r="I66" s="87" t="s">
        <v>454</v>
      </c>
      <c r="J66" s="32" t="s">
        <v>132</v>
      </c>
      <c r="K66" s="32" t="s">
        <v>430</v>
      </c>
      <c r="L66" s="122" t="s">
        <v>283</v>
      </c>
      <c r="M66" s="116">
        <v>827</v>
      </c>
    </row>
    <row r="67" spans="1:13" ht="15.75">
      <c r="A67" s="88"/>
      <c r="B67" s="53"/>
      <c r="C67" s="23" t="s">
        <v>370</v>
      </c>
      <c r="D67" s="25">
        <v>1500</v>
      </c>
      <c r="E67" s="25">
        <v>0</v>
      </c>
      <c r="F67" s="25">
        <v>0</v>
      </c>
      <c r="G67" s="21">
        <f t="shared" si="1"/>
        <v>0</v>
      </c>
      <c r="H67" s="154"/>
      <c r="I67" s="88"/>
      <c r="J67" s="33"/>
      <c r="K67" s="33"/>
      <c r="L67" s="123"/>
      <c r="M67" s="117"/>
    </row>
    <row r="68" spans="1:13" ht="15.75">
      <c r="A68" s="88"/>
      <c r="B68" s="53"/>
      <c r="C68" s="23" t="s">
        <v>371</v>
      </c>
      <c r="D68" s="25">
        <v>7979.7</v>
      </c>
      <c r="E68" s="25">
        <v>0</v>
      </c>
      <c r="F68" s="25">
        <v>0</v>
      </c>
      <c r="G68" s="21">
        <f t="shared" si="1"/>
        <v>0</v>
      </c>
      <c r="H68" s="154"/>
      <c r="I68" s="88"/>
      <c r="J68" s="33"/>
      <c r="K68" s="33"/>
      <c r="L68" s="123"/>
      <c r="M68" s="117"/>
    </row>
    <row r="69" spans="1:13" ht="15.75">
      <c r="A69" s="88"/>
      <c r="B69" s="53"/>
      <c r="C69" s="23" t="s">
        <v>372</v>
      </c>
      <c r="D69" s="25">
        <v>0</v>
      </c>
      <c r="E69" s="25">
        <v>0</v>
      </c>
      <c r="F69" s="25">
        <v>0</v>
      </c>
      <c r="G69" s="17" t="e">
        <f t="shared" si="1"/>
        <v>#DIV/0!</v>
      </c>
      <c r="H69" s="154"/>
      <c r="I69" s="88"/>
      <c r="J69" s="33"/>
      <c r="K69" s="33"/>
      <c r="L69" s="123"/>
      <c r="M69" s="117"/>
    </row>
    <row r="70" spans="1:13" ht="99" customHeight="1">
      <c r="A70" s="89"/>
      <c r="B70" s="54"/>
      <c r="C70" s="23" t="s">
        <v>373</v>
      </c>
      <c r="D70" s="25">
        <v>0</v>
      </c>
      <c r="E70" s="25">
        <v>0</v>
      </c>
      <c r="F70" s="25">
        <v>0</v>
      </c>
      <c r="G70" s="17" t="e">
        <f t="shared" si="1"/>
        <v>#DIV/0!</v>
      </c>
      <c r="H70" s="155"/>
      <c r="I70" s="89"/>
      <c r="J70" s="34"/>
      <c r="K70" s="34"/>
      <c r="L70" s="124"/>
      <c r="M70" s="118"/>
    </row>
    <row r="71" spans="1:13" ht="16.5" customHeight="1">
      <c r="A71" s="87" t="s">
        <v>190</v>
      </c>
      <c r="B71" s="52" t="s">
        <v>23</v>
      </c>
      <c r="C71" s="11" t="s">
        <v>369</v>
      </c>
      <c r="D71" s="19">
        <f>SUM(D72:D75)</f>
        <v>0</v>
      </c>
      <c r="E71" s="19">
        <f>SUM(E72:E75)</f>
        <v>0</v>
      </c>
      <c r="F71" s="19">
        <f>SUM(F72:F75)</f>
        <v>0</v>
      </c>
      <c r="G71" s="17" t="e">
        <f t="shared" ref="G71:G134" si="8">F71/D71*100</f>
        <v>#DIV/0!</v>
      </c>
      <c r="H71" s="44" t="s">
        <v>1</v>
      </c>
      <c r="I71" s="32" t="s">
        <v>174</v>
      </c>
      <c r="J71" s="32" t="s">
        <v>132</v>
      </c>
      <c r="K71" s="32" t="s">
        <v>430</v>
      </c>
      <c r="L71" s="35" t="s">
        <v>174</v>
      </c>
      <c r="M71" s="116">
        <v>827</v>
      </c>
    </row>
    <row r="72" spans="1:13" ht="15.75">
      <c r="A72" s="88"/>
      <c r="B72" s="53"/>
      <c r="C72" s="7" t="s">
        <v>370</v>
      </c>
      <c r="D72" s="17">
        <v>0</v>
      </c>
      <c r="E72" s="17">
        <v>0</v>
      </c>
      <c r="F72" s="17">
        <v>0</v>
      </c>
      <c r="G72" s="17" t="e">
        <f t="shared" si="8"/>
        <v>#DIV/0!</v>
      </c>
      <c r="H72" s="47"/>
      <c r="I72" s="33"/>
      <c r="J72" s="33"/>
      <c r="K72" s="33"/>
      <c r="L72" s="36"/>
      <c r="M72" s="117"/>
    </row>
    <row r="73" spans="1:13" ht="15.75">
      <c r="A73" s="88"/>
      <c r="B73" s="53"/>
      <c r="C73" s="7" t="s">
        <v>371</v>
      </c>
      <c r="D73" s="17">
        <v>0</v>
      </c>
      <c r="E73" s="17">
        <v>0</v>
      </c>
      <c r="F73" s="17">
        <v>0</v>
      </c>
      <c r="G73" s="17" t="e">
        <f t="shared" si="8"/>
        <v>#DIV/0!</v>
      </c>
      <c r="H73" s="47"/>
      <c r="I73" s="33"/>
      <c r="J73" s="33"/>
      <c r="K73" s="33"/>
      <c r="L73" s="36"/>
      <c r="M73" s="117"/>
    </row>
    <row r="74" spans="1:13" ht="15.75">
      <c r="A74" s="88"/>
      <c r="B74" s="53"/>
      <c r="C74" s="7" t="s">
        <v>372</v>
      </c>
      <c r="D74" s="17">
        <v>0</v>
      </c>
      <c r="E74" s="17">
        <v>0</v>
      </c>
      <c r="F74" s="17">
        <v>0</v>
      </c>
      <c r="G74" s="17" t="e">
        <f t="shared" si="8"/>
        <v>#DIV/0!</v>
      </c>
      <c r="H74" s="47"/>
      <c r="I74" s="33"/>
      <c r="J74" s="33"/>
      <c r="K74" s="33"/>
      <c r="L74" s="36"/>
      <c r="M74" s="117"/>
    </row>
    <row r="75" spans="1:13" ht="15.75">
      <c r="A75" s="89"/>
      <c r="B75" s="54"/>
      <c r="C75" s="7" t="s">
        <v>373</v>
      </c>
      <c r="D75" s="17">
        <v>0</v>
      </c>
      <c r="E75" s="17">
        <v>0</v>
      </c>
      <c r="F75" s="17">
        <v>0</v>
      </c>
      <c r="G75" s="17" t="e">
        <f t="shared" si="8"/>
        <v>#DIV/0!</v>
      </c>
      <c r="H75" s="48"/>
      <c r="I75" s="34"/>
      <c r="J75" s="34"/>
      <c r="K75" s="34"/>
      <c r="L75" s="37"/>
      <c r="M75" s="118"/>
    </row>
    <row r="76" spans="1:13" ht="18.75" customHeight="1">
      <c r="A76" s="87" t="s">
        <v>191</v>
      </c>
      <c r="B76" s="52" t="s">
        <v>24</v>
      </c>
      <c r="C76" s="11" t="s">
        <v>369</v>
      </c>
      <c r="D76" s="19">
        <f>SUM(D77:D80)</f>
        <v>0</v>
      </c>
      <c r="E76" s="19">
        <f>SUM(E77:E80)</f>
        <v>0</v>
      </c>
      <c r="F76" s="19">
        <f>SUM(F77:F80)</f>
        <v>0</v>
      </c>
      <c r="G76" s="17" t="e">
        <f t="shared" si="8"/>
        <v>#DIV/0!</v>
      </c>
      <c r="H76" s="44" t="s">
        <v>2</v>
      </c>
      <c r="I76" s="32" t="s">
        <v>174</v>
      </c>
      <c r="J76" s="32" t="s">
        <v>132</v>
      </c>
      <c r="K76" s="32" t="s">
        <v>430</v>
      </c>
      <c r="L76" s="35" t="s">
        <v>174</v>
      </c>
      <c r="M76" s="116">
        <v>827</v>
      </c>
    </row>
    <row r="77" spans="1:13" ht="15.75">
      <c r="A77" s="88"/>
      <c r="B77" s="53"/>
      <c r="C77" s="7" t="s">
        <v>370</v>
      </c>
      <c r="D77" s="21">
        <v>0</v>
      </c>
      <c r="E77" s="21">
        <v>0</v>
      </c>
      <c r="F77" s="21">
        <v>0</v>
      </c>
      <c r="G77" s="17" t="e">
        <f t="shared" si="8"/>
        <v>#DIV/0!</v>
      </c>
      <c r="H77" s="47"/>
      <c r="I77" s="33"/>
      <c r="J77" s="33"/>
      <c r="K77" s="33"/>
      <c r="L77" s="36"/>
      <c r="M77" s="117"/>
    </row>
    <row r="78" spans="1:13" ht="15.75">
      <c r="A78" s="88"/>
      <c r="B78" s="53"/>
      <c r="C78" s="7" t="s">
        <v>371</v>
      </c>
      <c r="D78" s="21">
        <v>0</v>
      </c>
      <c r="E78" s="21">
        <v>0</v>
      </c>
      <c r="F78" s="21">
        <v>0</v>
      </c>
      <c r="G78" s="17" t="e">
        <f t="shared" si="8"/>
        <v>#DIV/0!</v>
      </c>
      <c r="H78" s="47"/>
      <c r="I78" s="33"/>
      <c r="J78" s="33"/>
      <c r="K78" s="33"/>
      <c r="L78" s="36"/>
      <c r="M78" s="117"/>
    </row>
    <row r="79" spans="1:13" ht="15.75">
      <c r="A79" s="88"/>
      <c r="B79" s="53"/>
      <c r="C79" s="7" t="s">
        <v>372</v>
      </c>
      <c r="D79" s="21">
        <v>0</v>
      </c>
      <c r="E79" s="21">
        <v>0</v>
      </c>
      <c r="F79" s="21">
        <v>0</v>
      </c>
      <c r="G79" s="17" t="e">
        <f t="shared" si="8"/>
        <v>#DIV/0!</v>
      </c>
      <c r="H79" s="47"/>
      <c r="I79" s="33"/>
      <c r="J79" s="33"/>
      <c r="K79" s="33"/>
      <c r="L79" s="36"/>
      <c r="M79" s="117"/>
    </row>
    <row r="80" spans="1:13" ht="15.75">
      <c r="A80" s="89"/>
      <c r="B80" s="54"/>
      <c r="C80" s="7" t="s">
        <v>373</v>
      </c>
      <c r="D80" s="21">
        <v>0</v>
      </c>
      <c r="E80" s="21">
        <v>0</v>
      </c>
      <c r="F80" s="21">
        <v>0</v>
      </c>
      <c r="G80" s="17" t="e">
        <f t="shared" si="8"/>
        <v>#DIV/0!</v>
      </c>
      <c r="H80" s="48"/>
      <c r="I80" s="34"/>
      <c r="J80" s="34"/>
      <c r="K80" s="34"/>
      <c r="L80" s="37"/>
      <c r="M80" s="118"/>
    </row>
    <row r="81" spans="1:14" ht="19.5" customHeight="1">
      <c r="A81" s="87" t="s">
        <v>192</v>
      </c>
      <c r="B81" s="52" t="s">
        <v>393</v>
      </c>
      <c r="C81" s="11" t="s">
        <v>369</v>
      </c>
      <c r="D81" s="22">
        <f>SUM(D82:D85)</f>
        <v>3754.6</v>
      </c>
      <c r="E81" s="22">
        <f>SUM(E82:E85)</f>
        <v>3754.04</v>
      </c>
      <c r="F81" s="22">
        <f>SUM(F82:F85)</f>
        <v>3754.04</v>
      </c>
      <c r="G81" s="17">
        <f t="shared" si="8"/>
        <v>99.985084962446066</v>
      </c>
      <c r="H81" s="44" t="s">
        <v>112</v>
      </c>
      <c r="I81" s="32" t="s">
        <v>300</v>
      </c>
      <c r="J81" s="39" t="s">
        <v>133</v>
      </c>
      <c r="K81" s="32" t="s">
        <v>428</v>
      </c>
      <c r="L81" s="32" t="s">
        <v>301</v>
      </c>
      <c r="M81" s="116">
        <v>827</v>
      </c>
    </row>
    <row r="82" spans="1:14" ht="15.75">
      <c r="A82" s="88"/>
      <c r="B82" s="53"/>
      <c r="C82" s="7" t="s">
        <v>370</v>
      </c>
      <c r="D82" s="21">
        <v>2500</v>
      </c>
      <c r="E82" s="21">
        <v>2499.44</v>
      </c>
      <c r="F82" s="21">
        <v>2499.44</v>
      </c>
      <c r="G82" s="17">
        <f t="shared" si="8"/>
        <v>99.977599999999995</v>
      </c>
      <c r="H82" s="47"/>
      <c r="I82" s="33"/>
      <c r="J82" s="39"/>
      <c r="K82" s="33"/>
      <c r="L82" s="33"/>
      <c r="M82" s="117"/>
    </row>
    <row r="83" spans="1:14" ht="15.75">
      <c r="A83" s="88"/>
      <c r="B83" s="53"/>
      <c r="C83" s="7" t="s">
        <v>371</v>
      </c>
      <c r="D83" s="21">
        <v>1254.5999999999999</v>
      </c>
      <c r="E83" s="21">
        <v>1254.5999999999999</v>
      </c>
      <c r="F83" s="21">
        <v>1254.5999999999999</v>
      </c>
      <c r="G83" s="17">
        <f t="shared" si="8"/>
        <v>100</v>
      </c>
      <c r="H83" s="47"/>
      <c r="I83" s="33"/>
      <c r="J83" s="39"/>
      <c r="K83" s="33"/>
      <c r="L83" s="33"/>
      <c r="M83" s="117"/>
    </row>
    <row r="84" spans="1:14" ht="15.75">
      <c r="A84" s="88"/>
      <c r="B84" s="53"/>
      <c r="C84" s="7" t="s">
        <v>372</v>
      </c>
      <c r="D84" s="21">
        <v>0</v>
      </c>
      <c r="E84" s="21">
        <v>0</v>
      </c>
      <c r="F84" s="21">
        <v>0</v>
      </c>
      <c r="G84" s="17" t="e">
        <f t="shared" si="8"/>
        <v>#DIV/0!</v>
      </c>
      <c r="H84" s="47"/>
      <c r="I84" s="33"/>
      <c r="J84" s="39"/>
      <c r="K84" s="33"/>
      <c r="L84" s="33"/>
      <c r="M84" s="117"/>
    </row>
    <row r="85" spans="1:14" ht="36" customHeight="1">
      <c r="A85" s="89"/>
      <c r="B85" s="54"/>
      <c r="C85" s="7" t="s">
        <v>373</v>
      </c>
      <c r="D85" s="21">
        <v>0</v>
      </c>
      <c r="E85" s="21">
        <v>0</v>
      </c>
      <c r="F85" s="21">
        <v>0</v>
      </c>
      <c r="G85" s="17" t="e">
        <f t="shared" si="8"/>
        <v>#DIV/0!</v>
      </c>
      <c r="H85" s="48"/>
      <c r="I85" s="34"/>
      <c r="J85" s="39"/>
      <c r="K85" s="34"/>
      <c r="L85" s="34"/>
      <c r="M85" s="118"/>
    </row>
    <row r="86" spans="1:14" ht="14.45" customHeight="1">
      <c r="A86" s="87" t="s">
        <v>193</v>
      </c>
      <c r="B86" s="52" t="s">
        <v>395</v>
      </c>
      <c r="C86" s="11" t="s">
        <v>369</v>
      </c>
      <c r="D86" s="22">
        <f>SUM(D87:D90)</f>
        <v>262964.712</v>
      </c>
      <c r="E86" s="22">
        <f>SUM(E87:E90)</f>
        <v>102338.73000000001</v>
      </c>
      <c r="F86" s="22">
        <f>SUM(F87:F90)</f>
        <v>102338.73000000001</v>
      </c>
      <c r="G86" s="17">
        <f t="shared" si="8"/>
        <v>38.917286361981532</v>
      </c>
      <c r="H86" s="44"/>
      <c r="I86" s="32"/>
      <c r="J86" s="38"/>
      <c r="K86" s="32" t="s">
        <v>428</v>
      </c>
      <c r="L86" s="35"/>
      <c r="M86" s="116">
        <v>827</v>
      </c>
    </row>
    <row r="87" spans="1:14" ht="14.25" customHeight="1">
      <c r="A87" s="88"/>
      <c r="B87" s="53"/>
      <c r="C87" s="7" t="s">
        <v>370</v>
      </c>
      <c r="D87" s="21">
        <f>D92+D102+D107+D112+D122+D117+D127+D97</f>
        <v>234612.51199999999</v>
      </c>
      <c r="E87" s="21">
        <f>E92+E102+E107+E112+E122+E117+E127+E97</f>
        <v>88320.38</v>
      </c>
      <c r="F87" s="21">
        <f>F92+F102+F107+F112+F122+F117+F127+F97</f>
        <v>88320.38</v>
      </c>
      <c r="G87" s="17">
        <f t="shared" si="8"/>
        <v>37.645213056667671</v>
      </c>
      <c r="H87" s="47"/>
      <c r="I87" s="33"/>
      <c r="J87" s="38"/>
      <c r="K87" s="33"/>
      <c r="L87" s="36"/>
      <c r="M87" s="117"/>
    </row>
    <row r="88" spans="1:14" ht="15.75">
      <c r="A88" s="88"/>
      <c r="B88" s="53"/>
      <c r="C88" s="7" t="s">
        <v>371</v>
      </c>
      <c r="D88" s="21">
        <f>SUM(D93+D98+D103+D108+D113+D118+D123+D128)</f>
        <v>28352.2</v>
      </c>
      <c r="E88" s="21">
        <f>E103+E108+E93</f>
        <v>14018.35</v>
      </c>
      <c r="F88" s="21">
        <f>F103+F108+F93</f>
        <v>14018.35</v>
      </c>
      <c r="G88" s="17">
        <f t="shared" si="8"/>
        <v>49.443605787205222</v>
      </c>
      <c r="H88" s="47"/>
      <c r="I88" s="33"/>
      <c r="J88" s="38"/>
      <c r="K88" s="33"/>
      <c r="L88" s="36"/>
      <c r="M88" s="117"/>
    </row>
    <row r="89" spans="1:14" ht="13.5" customHeight="1">
      <c r="A89" s="88"/>
      <c r="B89" s="53"/>
      <c r="C89" s="7" t="s">
        <v>372</v>
      </c>
      <c r="D89" s="21">
        <f>D94+D104+D109+E113+E123+E118+E128+E98</f>
        <v>0</v>
      </c>
      <c r="E89" s="21">
        <v>0</v>
      </c>
      <c r="F89" s="21">
        <v>0</v>
      </c>
      <c r="G89" s="17" t="e">
        <f t="shared" si="8"/>
        <v>#DIV/0!</v>
      </c>
      <c r="H89" s="47"/>
      <c r="I89" s="33"/>
      <c r="J89" s="38"/>
      <c r="K89" s="33"/>
      <c r="L89" s="36"/>
      <c r="M89" s="117"/>
    </row>
    <row r="90" spans="1:14" ht="14.25" customHeight="1">
      <c r="A90" s="89"/>
      <c r="B90" s="54"/>
      <c r="C90" s="7" t="s">
        <v>373</v>
      </c>
      <c r="D90" s="21">
        <f>D95+D105+D110+E114+E124+E119+E129+E99</f>
        <v>0</v>
      </c>
      <c r="E90" s="21">
        <v>0</v>
      </c>
      <c r="F90" s="21">
        <v>0</v>
      </c>
      <c r="G90" s="17" t="e">
        <f t="shared" si="8"/>
        <v>#DIV/0!</v>
      </c>
      <c r="H90" s="48"/>
      <c r="I90" s="34"/>
      <c r="J90" s="38"/>
      <c r="K90" s="34"/>
      <c r="L90" s="37"/>
      <c r="M90" s="118"/>
    </row>
    <row r="91" spans="1:14" ht="18.75" customHeight="1">
      <c r="A91" s="87" t="s">
        <v>194</v>
      </c>
      <c r="B91" s="52" t="s">
        <v>396</v>
      </c>
      <c r="C91" s="11" t="s">
        <v>369</v>
      </c>
      <c r="D91" s="22">
        <f>SUM(D92:D95)</f>
        <v>14000</v>
      </c>
      <c r="E91" s="22">
        <f>SUM(E92:E95)</f>
        <v>10802.18</v>
      </c>
      <c r="F91" s="22">
        <f>SUM(F92:F95)</f>
        <v>10802.18</v>
      </c>
      <c r="G91" s="17">
        <f t="shared" si="8"/>
        <v>77.158428571428573</v>
      </c>
      <c r="H91" s="44" t="s">
        <v>115</v>
      </c>
      <c r="I91" s="32" t="s">
        <v>176</v>
      </c>
      <c r="J91" s="39" t="s">
        <v>133</v>
      </c>
      <c r="K91" s="32" t="s">
        <v>428</v>
      </c>
      <c r="L91" s="32" t="s">
        <v>176</v>
      </c>
      <c r="M91" s="116">
        <v>827</v>
      </c>
      <c r="N91" s="20"/>
    </row>
    <row r="92" spans="1:14" ht="15" customHeight="1">
      <c r="A92" s="88"/>
      <c r="B92" s="53"/>
      <c r="C92" s="7" t="s">
        <v>370</v>
      </c>
      <c r="D92" s="21">
        <v>4000</v>
      </c>
      <c r="E92" s="21">
        <v>2480.1799999999998</v>
      </c>
      <c r="F92" s="21">
        <v>2480.1799999999998</v>
      </c>
      <c r="G92" s="17">
        <f t="shared" si="8"/>
        <v>62.004499999999993</v>
      </c>
      <c r="H92" s="47"/>
      <c r="I92" s="33"/>
      <c r="J92" s="39"/>
      <c r="K92" s="33"/>
      <c r="L92" s="33"/>
      <c r="M92" s="117"/>
      <c r="N92" s="20"/>
    </row>
    <row r="93" spans="1:14" ht="15" customHeight="1">
      <c r="A93" s="88"/>
      <c r="B93" s="53"/>
      <c r="C93" s="7" t="s">
        <v>371</v>
      </c>
      <c r="D93" s="21">
        <v>10000</v>
      </c>
      <c r="E93" s="21">
        <v>8322</v>
      </c>
      <c r="F93" s="21">
        <v>8322</v>
      </c>
      <c r="G93" s="17">
        <f t="shared" si="8"/>
        <v>83.22</v>
      </c>
      <c r="H93" s="47"/>
      <c r="I93" s="33"/>
      <c r="J93" s="39"/>
      <c r="K93" s="33"/>
      <c r="L93" s="33"/>
      <c r="M93" s="117"/>
    </row>
    <row r="94" spans="1:14" ht="15" customHeight="1">
      <c r="A94" s="88"/>
      <c r="B94" s="53"/>
      <c r="C94" s="7" t="s">
        <v>372</v>
      </c>
      <c r="D94" s="21">
        <v>0</v>
      </c>
      <c r="E94" s="21">
        <v>0</v>
      </c>
      <c r="F94" s="21">
        <v>0</v>
      </c>
      <c r="G94" s="17" t="e">
        <f t="shared" si="8"/>
        <v>#DIV/0!</v>
      </c>
      <c r="H94" s="47"/>
      <c r="I94" s="33"/>
      <c r="J94" s="39"/>
      <c r="K94" s="33"/>
      <c r="L94" s="33"/>
      <c r="M94" s="117"/>
    </row>
    <row r="95" spans="1:14" ht="15" customHeight="1">
      <c r="A95" s="89"/>
      <c r="B95" s="54"/>
      <c r="C95" s="7" t="s">
        <v>373</v>
      </c>
      <c r="D95" s="21">
        <v>0</v>
      </c>
      <c r="E95" s="21">
        <v>0</v>
      </c>
      <c r="F95" s="21">
        <v>0</v>
      </c>
      <c r="G95" s="17" t="e">
        <f t="shared" si="8"/>
        <v>#DIV/0!</v>
      </c>
      <c r="H95" s="48"/>
      <c r="I95" s="34"/>
      <c r="J95" s="39"/>
      <c r="K95" s="34"/>
      <c r="L95" s="34"/>
      <c r="M95" s="118"/>
    </row>
    <row r="96" spans="1:14" ht="24.75" customHeight="1">
      <c r="A96" s="87" t="s">
        <v>195</v>
      </c>
      <c r="B96" s="52" t="s">
        <v>397</v>
      </c>
      <c r="C96" s="11" t="s">
        <v>369</v>
      </c>
      <c r="D96" s="22">
        <f>SUM(D97:D100)</f>
        <v>0</v>
      </c>
      <c r="E96" s="22">
        <f>SUM(E97:E100)</f>
        <v>0</v>
      </c>
      <c r="F96" s="22">
        <f>SUM(F97:F100)</f>
        <v>0</v>
      </c>
      <c r="G96" s="17" t="e">
        <f t="shared" si="8"/>
        <v>#DIV/0!</v>
      </c>
      <c r="H96" s="44" t="s">
        <v>117</v>
      </c>
      <c r="I96" s="32" t="s">
        <v>177</v>
      </c>
      <c r="J96" s="39" t="s">
        <v>132</v>
      </c>
      <c r="K96" s="32" t="s">
        <v>430</v>
      </c>
      <c r="L96" s="32" t="s">
        <v>177</v>
      </c>
      <c r="M96" s="116">
        <v>827</v>
      </c>
      <c r="N96" s="20"/>
    </row>
    <row r="97" spans="1:14" ht="15" customHeight="1">
      <c r="A97" s="88"/>
      <c r="B97" s="53"/>
      <c r="C97" s="7" t="s">
        <v>370</v>
      </c>
      <c r="D97" s="21">
        <v>0</v>
      </c>
      <c r="E97" s="21">
        <v>0</v>
      </c>
      <c r="F97" s="21">
        <v>0</v>
      </c>
      <c r="G97" s="17" t="e">
        <f t="shared" si="8"/>
        <v>#DIV/0!</v>
      </c>
      <c r="H97" s="47"/>
      <c r="I97" s="33"/>
      <c r="J97" s="39"/>
      <c r="K97" s="33"/>
      <c r="L97" s="33"/>
      <c r="M97" s="117"/>
      <c r="N97" s="20"/>
    </row>
    <row r="98" spans="1:14" ht="15" customHeight="1">
      <c r="A98" s="88"/>
      <c r="B98" s="53"/>
      <c r="C98" s="7" t="s">
        <v>371</v>
      </c>
      <c r="D98" s="21">
        <v>0</v>
      </c>
      <c r="E98" s="21"/>
      <c r="F98" s="21"/>
      <c r="G98" s="17" t="e">
        <f t="shared" si="8"/>
        <v>#DIV/0!</v>
      </c>
      <c r="H98" s="47"/>
      <c r="I98" s="33"/>
      <c r="J98" s="39"/>
      <c r="K98" s="33"/>
      <c r="L98" s="33"/>
      <c r="M98" s="117"/>
    </row>
    <row r="99" spans="1:14" ht="15" customHeight="1">
      <c r="A99" s="88"/>
      <c r="B99" s="53"/>
      <c r="C99" s="7" t="s">
        <v>372</v>
      </c>
      <c r="D99" s="21">
        <v>0</v>
      </c>
      <c r="E99" s="21">
        <v>0</v>
      </c>
      <c r="F99" s="21">
        <v>0</v>
      </c>
      <c r="G99" s="17" t="e">
        <f t="shared" si="8"/>
        <v>#DIV/0!</v>
      </c>
      <c r="H99" s="47"/>
      <c r="I99" s="33"/>
      <c r="J99" s="39"/>
      <c r="K99" s="33"/>
      <c r="L99" s="33"/>
      <c r="M99" s="117"/>
    </row>
    <row r="100" spans="1:14" ht="74.25" customHeight="1">
      <c r="A100" s="89"/>
      <c r="B100" s="54"/>
      <c r="C100" s="7" t="s">
        <v>373</v>
      </c>
      <c r="D100" s="21">
        <v>0</v>
      </c>
      <c r="E100" s="21">
        <v>0</v>
      </c>
      <c r="F100" s="21">
        <v>0</v>
      </c>
      <c r="G100" s="17" t="e">
        <f t="shared" si="8"/>
        <v>#DIV/0!</v>
      </c>
      <c r="H100" s="48"/>
      <c r="I100" s="34"/>
      <c r="J100" s="39"/>
      <c r="K100" s="34"/>
      <c r="L100" s="34"/>
      <c r="M100" s="118"/>
    </row>
    <row r="101" spans="1:14" ht="21" customHeight="1">
      <c r="A101" s="87" t="s">
        <v>196</v>
      </c>
      <c r="B101" s="52" t="s">
        <v>398</v>
      </c>
      <c r="C101" s="11" t="s">
        <v>369</v>
      </c>
      <c r="D101" s="22">
        <f>SUM(D102:D105)</f>
        <v>27146.871999999999</v>
      </c>
      <c r="E101" s="22">
        <f>SUM(E102:E105)</f>
        <v>10387.89</v>
      </c>
      <c r="F101" s="22">
        <f>SUM(F102:F105)</f>
        <v>10387.89</v>
      </c>
      <c r="G101" s="21">
        <f t="shared" si="8"/>
        <v>38.265513610555203</v>
      </c>
      <c r="H101" s="44" t="s">
        <v>113</v>
      </c>
      <c r="I101" s="32" t="s">
        <v>157</v>
      </c>
      <c r="J101" s="39" t="s">
        <v>133</v>
      </c>
      <c r="K101" s="32" t="s">
        <v>430</v>
      </c>
      <c r="L101" s="32" t="s">
        <v>284</v>
      </c>
      <c r="M101" s="116">
        <v>827</v>
      </c>
    </row>
    <row r="102" spans="1:14" ht="15.75">
      <c r="A102" s="88"/>
      <c r="B102" s="53"/>
      <c r="C102" s="7" t="s">
        <v>370</v>
      </c>
      <c r="D102" s="21">
        <v>18794.671999999999</v>
      </c>
      <c r="E102" s="21">
        <v>7191.54</v>
      </c>
      <c r="F102" s="21">
        <v>7191.54</v>
      </c>
      <c r="G102" s="21">
        <f t="shared" si="8"/>
        <v>38.263716440489091</v>
      </c>
      <c r="H102" s="47"/>
      <c r="I102" s="33"/>
      <c r="J102" s="39"/>
      <c r="K102" s="33"/>
      <c r="L102" s="33"/>
      <c r="M102" s="117"/>
    </row>
    <row r="103" spans="1:14" ht="15.75">
      <c r="A103" s="88"/>
      <c r="B103" s="53"/>
      <c r="C103" s="7" t="s">
        <v>371</v>
      </c>
      <c r="D103" s="21">
        <v>8352.2000000000007</v>
      </c>
      <c r="E103" s="21">
        <v>3196.35</v>
      </c>
      <c r="F103" s="21">
        <v>3196.35</v>
      </c>
      <c r="G103" s="21">
        <f t="shared" si="8"/>
        <v>38.269557721318932</v>
      </c>
      <c r="H103" s="47"/>
      <c r="I103" s="33"/>
      <c r="J103" s="39"/>
      <c r="K103" s="33"/>
      <c r="L103" s="33"/>
      <c r="M103" s="117"/>
    </row>
    <row r="104" spans="1:14" ht="15.75">
      <c r="A104" s="88"/>
      <c r="B104" s="53"/>
      <c r="C104" s="7" t="s">
        <v>372</v>
      </c>
      <c r="D104" s="21">
        <v>0</v>
      </c>
      <c r="E104" s="21">
        <v>0</v>
      </c>
      <c r="F104" s="21">
        <v>0</v>
      </c>
      <c r="G104" s="17" t="e">
        <f t="shared" si="8"/>
        <v>#DIV/0!</v>
      </c>
      <c r="H104" s="47"/>
      <c r="I104" s="33"/>
      <c r="J104" s="39"/>
      <c r="K104" s="33"/>
      <c r="L104" s="33"/>
      <c r="M104" s="117"/>
    </row>
    <row r="105" spans="1:14" ht="66" customHeight="1">
      <c r="A105" s="89"/>
      <c r="B105" s="54"/>
      <c r="C105" s="7" t="s">
        <v>373</v>
      </c>
      <c r="D105" s="17">
        <v>0</v>
      </c>
      <c r="E105" s="21">
        <v>0</v>
      </c>
      <c r="F105" s="21">
        <v>0</v>
      </c>
      <c r="G105" s="17" t="e">
        <f t="shared" si="8"/>
        <v>#DIV/0!</v>
      </c>
      <c r="H105" s="48"/>
      <c r="I105" s="34"/>
      <c r="J105" s="39"/>
      <c r="K105" s="34"/>
      <c r="L105" s="34"/>
      <c r="M105" s="118"/>
    </row>
    <row r="106" spans="1:14" ht="16.5" customHeight="1">
      <c r="A106" s="87" t="s">
        <v>197</v>
      </c>
      <c r="B106" s="52" t="s">
        <v>399</v>
      </c>
      <c r="C106" s="11" t="s">
        <v>369</v>
      </c>
      <c r="D106" s="19">
        <f>SUM(D107:D110)</f>
        <v>12000</v>
      </c>
      <c r="E106" s="22">
        <f>SUM(E107:E110)</f>
        <v>3245.07</v>
      </c>
      <c r="F106" s="22">
        <f>SUM(F107:F110)</f>
        <v>3245.07</v>
      </c>
      <c r="G106" s="21">
        <f t="shared" si="8"/>
        <v>27.042250000000003</v>
      </c>
      <c r="H106" s="44" t="s">
        <v>400</v>
      </c>
      <c r="I106" s="32" t="s">
        <v>157</v>
      </c>
      <c r="J106" s="39" t="s">
        <v>132</v>
      </c>
      <c r="K106" s="32" t="s">
        <v>377</v>
      </c>
      <c r="L106" s="35" t="s">
        <v>285</v>
      </c>
      <c r="M106" s="116">
        <v>827</v>
      </c>
    </row>
    <row r="107" spans="1:14" ht="15.75">
      <c r="A107" s="88"/>
      <c r="B107" s="53"/>
      <c r="C107" s="7" t="s">
        <v>370</v>
      </c>
      <c r="D107" s="17">
        <v>2000</v>
      </c>
      <c r="E107" s="21">
        <v>745.07</v>
      </c>
      <c r="F107" s="21">
        <v>745.07</v>
      </c>
      <c r="G107" s="21">
        <f t="shared" si="8"/>
        <v>37.253500000000003</v>
      </c>
      <c r="H107" s="47"/>
      <c r="I107" s="33"/>
      <c r="J107" s="39"/>
      <c r="K107" s="33"/>
      <c r="L107" s="36"/>
      <c r="M107" s="117"/>
    </row>
    <row r="108" spans="1:14" ht="15.75">
      <c r="A108" s="88"/>
      <c r="B108" s="53"/>
      <c r="C108" s="7" t="s">
        <v>371</v>
      </c>
      <c r="D108" s="17">
        <v>10000</v>
      </c>
      <c r="E108" s="21">
        <v>2500</v>
      </c>
      <c r="F108" s="21">
        <v>2500</v>
      </c>
      <c r="G108" s="21">
        <f t="shared" si="8"/>
        <v>25</v>
      </c>
      <c r="H108" s="47"/>
      <c r="I108" s="33"/>
      <c r="J108" s="39"/>
      <c r="K108" s="33"/>
      <c r="L108" s="36"/>
      <c r="M108" s="117"/>
    </row>
    <row r="109" spans="1:14" ht="15.75">
      <c r="A109" s="88"/>
      <c r="B109" s="53"/>
      <c r="C109" s="7" t="s">
        <v>372</v>
      </c>
      <c r="D109" s="17">
        <v>0</v>
      </c>
      <c r="E109" s="21">
        <v>0</v>
      </c>
      <c r="F109" s="21">
        <v>0</v>
      </c>
      <c r="G109" s="17" t="e">
        <f t="shared" si="8"/>
        <v>#DIV/0!</v>
      </c>
      <c r="H109" s="47"/>
      <c r="I109" s="33"/>
      <c r="J109" s="39"/>
      <c r="K109" s="33"/>
      <c r="L109" s="36"/>
      <c r="M109" s="117"/>
    </row>
    <row r="110" spans="1:14" ht="56.25" customHeight="1">
      <c r="A110" s="89"/>
      <c r="B110" s="54"/>
      <c r="C110" s="7" t="s">
        <v>373</v>
      </c>
      <c r="D110" s="17">
        <v>0</v>
      </c>
      <c r="E110" s="21">
        <v>0</v>
      </c>
      <c r="F110" s="21">
        <v>0</v>
      </c>
      <c r="G110" s="17" t="e">
        <f t="shared" si="8"/>
        <v>#DIV/0!</v>
      </c>
      <c r="H110" s="48"/>
      <c r="I110" s="34"/>
      <c r="J110" s="39"/>
      <c r="K110" s="34"/>
      <c r="L110" s="37"/>
      <c r="M110" s="118"/>
    </row>
    <row r="111" spans="1:14" ht="21" customHeight="1">
      <c r="A111" s="87" t="s">
        <v>198</v>
      </c>
      <c r="B111" s="52" t="s">
        <v>401</v>
      </c>
      <c r="C111" s="11" t="s">
        <v>369</v>
      </c>
      <c r="D111" s="19">
        <f>SUM(D112:D115)</f>
        <v>131000</v>
      </c>
      <c r="E111" s="22">
        <f>SUM(E112:E115)</f>
        <v>51676.81</v>
      </c>
      <c r="F111" s="22">
        <f>SUM(F112:F115)</f>
        <v>51676.81</v>
      </c>
      <c r="G111" s="21">
        <f t="shared" si="8"/>
        <v>39.447946564885491</v>
      </c>
      <c r="H111" s="44" t="s">
        <v>402</v>
      </c>
      <c r="I111" s="32" t="s">
        <v>286</v>
      </c>
      <c r="J111" s="39" t="s">
        <v>133</v>
      </c>
      <c r="K111" s="32" t="s">
        <v>377</v>
      </c>
      <c r="L111" s="32" t="s">
        <v>286</v>
      </c>
      <c r="M111" s="116">
        <v>827</v>
      </c>
    </row>
    <row r="112" spans="1:14" ht="15.75">
      <c r="A112" s="88"/>
      <c r="B112" s="53"/>
      <c r="C112" s="7" t="s">
        <v>370</v>
      </c>
      <c r="D112" s="17">
        <v>131000</v>
      </c>
      <c r="E112" s="21">
        <v>51676.81</v>
      </c>
      <c r="F112" s="21">
        <v>51676.81</v>
      </c>
      <c r="G112" s="21">
        <f t="shared" si="8"/>
        <v>39.447946564885491</v>
      </c>
      <c r="H112" s="47"/>
      <c r="I112" s="33"/>
      <c r="J112" s="39"/>
      <c r="K112" s="33"/>
      <c r="L112" s="33"/>
      <c r="M112" s="117"/>
    </row>
    <row r="113" spans="1:13" ht="15.75">
      <c r="A113" s="88"/>
      <c r="B113" s="53"/>
      <c r="C113" s="7" t="s">
        <v>371</v>
      </c>
      <c r="D113" s="17">
        <v>0</v>
      </c>
      <c r="E113" s="21">
        <v>0</v>
      </c>
      <c r="F113" s="21">
        <v>0</v>
      </c>
      <c r="G113" s="17" t="e">
        <f t="shared" si="8"/>
        <v>#DIV/0!</v>
      </c>
      <c r="H113" s="47"/>
      <c r="I113" s="33"/>
      <c r="J113" s="39"/>
      <c r="K113" s="33"/>
      <c r="L113" s="33"/>
      <c r="M113" s="117"/>
    </row>
    <row r="114" spans="1:13" ht="21" customHeight="1">
      <c r="A114" s="88"/>
      <c r="B114" s="53"/>
      <c r="C114" s="7" t="s">
        <v>372</v>
      </c>
      <c r="D114" s="17">
        <v>0</v>
      </c>
      <c r="E114" s="21">
        <v>0</v>
      </c>
      <c r="F114" s="21">
        <v>0</v>
      </c>
      <c r="G114" s="17" t="e">
        <f t="shared" si="8"/>
        <v>#DIV/0!</v>
      </c>
      <c r="H114" s="47"/>
      <c r="I114" s="33"/>
      <c r="J114" s="39"/>
      <c r="K114" s="33"/>
      <c r="L114" s="33"/>
      <c r="M114" s="117"/>
    </row>
    <row r="115" spans="1:13" ht="76.5" customHeight="1">
      <c r="A115" s="89"/>
      <c r="B115" s="54"/>
      <c r="C115" s="7" t="s">
        <v>373</v>
      </c>
      <c r="D115" s="17">
        <v>0</v>
      </c>
      <c r="E115" s="21">
        <v>0</v>
      </c>
      <c r="F115" s="21">
        <v>0</v>
      </c>
      <c r="G115" s="17" t="e">
        <f t="shared" si="8"/>
        <v>#DIV/0!</v>
      </c>
      <c r="H115" s="48"/>
      <c r="I115" s="34"/>
      <c r="J115" s="39"/>
      <c r="K115" s="34"/>
      <c r="L115" s="34"/>
      <c r="M115" s="118"/>
    </row>
    <row r="116" spans="1:13" ht="21" customHeight="1">
      <c r="A116" s="87" t="s">
        <v>199</v>
      </c>
      <c r="B116" s="52" t="s">
        <v>100</v>
      </c>
      <c r="C116" s="11" t="s">
        <v>369</v>
      </c>
      <c r="D116" s="19">
        <f>SUM(D117:D120)</f>
        <v>60000</v>
      </c>
      <c r="E116" s="22">
        <f>SUM(E117:E120)</f>
        <v>26226.78</v>
      </c>
      <c r="F116" s="22">
        <f>SUM(F117:F120)</f>
        <v>26226.78</v>
      </c>
      <c r="G116" s="21">
        <f t="shared" si="8"/>
        <v>43.711299999999994</v>
      </c>
      <c r="H116" s="44" t="s">
        <v>403</v>
      </c>
      <c r="I116" s="32" t="s">
        <v>286</v>
      </c>
      <c r="J116" s="39" t="s">
        <v>133</v>
      </c>
      <c r="K116" s="32" t="s">
        <v>378</v>
      </c>
      <c r="L116" s="32" t="s">
        <v>286</v>
      </c>
      <c r="M116" s="116">
        <v>827</v>
      </c>
    </row>
    <row r="117" spans="1:13" ht="15.75">
      <c r="A117" s="88"/>
      <c r="B117" s="53"/>
      <c r="C117" s="7" t="s">
        <v>370</v>
      </c>
      <c r="D117" s="17">
        <v>60000</v>
      </c>
      <c r="E117" s="21">
        <v>26226.78</v>
      </c>
      <c r="F117" s="21">
        <v>26226.78</v>
      </c>
      <c r="G117" s="21">
        <f t="shared" si="8"/>
        <v>43.711299999999994</v>
      </c>
      <c r="H117" s="47"/>
      <c r="I117" s="33"/>
      <c r="J117" s="39"/>
      <c r="K117" s="33"/>
      <c r="L117" s="33"/>
      <c r="M117" s="117"/>
    </row>
    <row r="118" spans="1:13" ht="15.75">
      <c r="A118" s="88"/>
      <c r="B118" s="53"/>
      <c r="C118" s="7" t="s">
        <v>371</v>
      </c>
      <c r="D118" s="17">
        <v>0</v>
      </c>
      <c r="E118" s="21">
        <v>0</v>
      </c>
      <c r="F118" s="21">
        <v>0</v>
      </c>
      <c r="G118" s="17" t="e">
        <f t="shared" si="8"/>
        <v>#DIV/0!</v>
      </c>
      <c r="H118" s="47"/>
      <c r="I118" s="33"/>
      <c r="J118" s="39"/>
      <c r="K118" s="33"/>
      <c r="L118" s="33"/>
      <c r="M118" s="117"/>
    </row>
    <row r="119" spans="1:13" ht="21" customHeight="1">
      <c r="A119" s="88"/>
      <c r="B119" s="53"/>
      <c r="C119" s="7" t="s">
        <v>372</v>
      </c>
      <c r="D119" s="17">
        <v>0</v>
      </c>
      <c r="E119" s="21">
        <v>0</v>
      </c>
      <c r="F119" s="21">
        <v>0</v>
      </c>
      <c r="G119" s="17" t="e">
        <f t="shared" si="8"/>
        <v>#DIV/0!</v>
      </c>
      <c r="H119" s="47"/>
      <c r="I119" s="33"/>
      <c r="J119" s="39"/>
      <c r="K119" s="33"/>
      <c r="L119" s="33"/>
      <c r="M119" s="117"/>
    </row>
    <row r="120" spans="1:13" ht="18" customHeight="1">
      <c r="A120" s="89"/>
      <c r="B120" s="54"/>
      <c r="C120" s="7" t="s">
        <v>373</v>
      </c>
      <c r="D120" s="17">
        <v>0</v>
      </c>
      <c r="E120" s="21">
        <v>0</v>
      </c>
      <c r="F120" s="21">
        <v>0</v>
      </c>
      <c r="G120" s="17" t="e">
        <f t="shared" si="8"/>
        <v>#DIV/0!</v>
      </c>
      <c r="H120" s="48"/>
      <c r="I120" s="34"/>
      <c r="J120" s="39"/>
      <c r="K120" s="34"/>
      <c r="L120" s="34"/>
      <c r="M120" s="118"/>
    </row>
    <row r="121" spans="1:13" ht="21" customHeight="1">
      <c r="A121" s="87" t="s">
        <v>200</v>
      </c>
      <c r="B121" s="52" t="s">
        <v>404</v>
      </c>
      <c r="C121" s="11" t="s">
        <v>369</v>
      </c>
      <c r="D121" s="19">
        <f>SUM(D122:D125)</f>
        <v>1500</v>
      </c>
      <c r="E121" s="22">
        <f>SUM(E122:E125)</f>
        <v>0</v>
      </c>
      <c r="F121" s="22">
        <f>SUM(F122:F125)</f>
        <v>0</v>
      </c>
      <c r="G121" s="21">
        <f t="shared" si="8"/>
        <v>0</v>
      </c>
      <c r="H121" s="44" t="s">
        <v>405</v>
      </c>
      <c r="I121" s="35" t="s">
        <v>282</v>
      </c>
      <c r="J121" s="32" t="s">
        <v>132</v>
      </c>
      <c r="K121" s="32" t="s">
        <v>378</v>
      </c>
      <c r="L121" s="35" t="s">
        <v>282</v>
      </c>
      <c r="M121" s="116">
        <v>827</v>
      </c>
    </row>
    <row r="122" spans="1:13" ht="15.75">
      <c r="A122" s="88"/>
      <c r="B122" s="53"/>
      <c r="C122" s="7" t="s">
        <v>370</v>
      </c>
      <c r="D122" s="17">
        <v>1500</v>
      </c>
      <c r="E122" s="21">
        <v>0</v>
      </c>
      <c r="F122" s="21">
        <v>0</v>
      </c>
      <c r="G122" s="21">
        <f t="shared" si="8"/>
        <v>0</v>
      </c>
      <c r="H122" s="47"/>
      <c r="I122" s="36"/>
      <c r="J122" s="33"/>
      <c r="K122" s="33"/>
      <c r="L122" s="36"/>
      <c r="M122" s="117"/>
    </row>
    <row r="123" spans="1:13" ht="15.75">
      <c r="A123" s="88"/>
      <c r="B123" s="53"/>
      <c r="C123" s="7" t="s">
        <v>371</v>
      </c>
      <c r="D123" s="17">
        <v>0</v>
      </c>
      <c r="E123" s="21">
        <v>0</v>
      </c>
      <c r="F123" s="21">
        <v>0</v>
      </c>
      <c r="G123" s="17" t="e">
        <f t="shared" si="8"/>
        <v>#DIV/0!</v>
      </c>
      <c r="H123" s="47"/>
      <c r="I123" s="36"/>
      <c r="J123" s="33"/>
      <c r="K123" s="33"/>
      <c r="L123" s="36"/>
      <c r="M123" s="117"/>
    </row>
    <row r="124" spans="1:13" ht="15.75">
      <c r="A124" s="88"/>
      <c r="B124" s="53"/>
      <c r="C124" s="7" t="s">
        <v>372</v>
      </c>
      <c r="D124" s="17">
        <v>0</v>
      </c>
      <c r="E124" s="21">
        <v>0</v>
      </c>
      <c r="F124" s="21">
        <v>0</v>
      </c>
      <c r="G124" s="17" t="e">
        <f t="shared" si="8"/>
        <v>#DIV/0!</v>
      </c>
      <c r="H124" s="47"/>
      <c r="I124" s="36"/>
      <c r="J124" s="33"/>
      <c r="K124" s="33"/>
      <c r="L124" s="36"/>
      <c r="M124" s="117"/>
    </row>
    <row r="125" spans="1:13" ht="71.25" customHeight="1">
      <c r="A125" s="89"/>
      <c r="B125" s="54"/>
      <c r="C125" s="7" t="s">
        <v>373</v>
      </c>
      <c r="D125" s="21">
        <v>0</v>
      </c>
      <c r="E125" s="21">
        <v>0</v>
      </c>
      <c r="F125" s="21">
        <v>0</v>
      </c>
      <c r="G125" s="17" t="e">
        <f t="shared" si="8"/>
        <v>#DIV/0!</v>
      </c>
      <c r="H125" s="48"/>
      <c r="I125" s="37"/>
      <c r="J125" s="34"/>
      <c r="K125" s="34"/>
      <c r="L125" s="37"/>
      <c r="M125" s="118"/>
    </row>
    <row r="126" spans="1:13" ht="15.75" customHeight="1">
      <c r="A126" s="87" t="s">
        <v>201</v>
      </c>
      <c r="B126" s="52" t="s">
        <v>406</v>
      </c>
      <c r="C126" s="11" t="s">
        <v>369</v>
      </c>
      <c r="D126" s="22">
        <f>SUM(D127:D130)</f>
        <v>17317.84</v>
      </c>
      <c r="E126" s="22">
        <f>SUM(E127:E130)</f>
        <v>0</v>
      </c>
      <c r="F126" s="22">
        <f>SUM(F127:F130)</f>
        <v>0</v>
      </c>
      <c r="G126" s="21">
        <f t="shared" si="8"/>
        <v>0</v>
      </c>
      <c r="H126" s="114" t="s">
        <v>402</v>
      </c>
      <c r="I126" s="32" t="s">
        <v>178</v>
      </c>
      <c r="J126" s="32" t="s">
        <v>132</v>
      </c>
      <c r="K126" s="32" t="s">
        <v>378</v>
      </c>
      <c r="L126" s="35" t="s">
        <v>178</v>
      </c>
      <c r="M126" s="116">
        <v>827</v>
      </c>
    </row>
    <row r="127" spans="1:13" ht="15.75">
      <c r="A127" s="88"/>
      <c r="B127" s="53"/>
      <c r="C127" s="7" t="s">
        <v>370</v>
      </c>
      <c r="D127" s="21">
        <v>17317.84</v>
      </c>
      <c r="E127" s="21">
        <v>0</v>
      </c>
      <c r="F127" s="21">
        <v>0</v>
      </c>
      <c r="G127" s="21">
        <f t="shared" si="8"/>
        <v>0</v>
      </c>
      <c r="H127" s="47"/>
      <c r="I127" s="33"/>
      <c r="J127" s="33"/>
      <c r="K127" s="33"/>
      <c r="L127" s="36"/>
      <c r="M127" s="117"/>
    </row>
    <row r="128" spans="1:13" ht="15" customHeight="1">
      <c r="A128" s="88"/>
      <c r="B128" s="53"/>
      <c r="C128" s="7" t="s">
        <v>371</v>
      </c>
      <c r="D128" s="21">
        <v>0</v>
      </c>
      <c r="E128" s="21">
        <v>0</v>
      </c>
      <c r="F128" s="21">
        <v>0</v>
      </c>
      <c r="G128" s="17" t="e">
        <f t="shared" si="8"/>
        <v>#DIV/0!</v>
      </c>
      <c r="H128" s="47"/>
      <c r="I128" s="33"/>
      <c r="J128" s="33"/>
      <c r="K128" s="33"/>
      <c r="L128" s="36"/>
      <c r="M128" s="117"/>
    </row>
    <row r="129" spans="1:13" ht="19.5" customHeight="1">
      <c r="A129" s="88"/>
      <c r="B129" s="53"/>
      <c r="C129" s="7" t="s">
        <v>372</v>
      </c>
      <c r="D129" s="21">
        <v>0</v>
      </c>
      <c r="E129" s="21">
        <v>0</v>
      </c>
      <c r="F129" s="21">
        <v>0</v>
      </c>
      <c r="G129" s="17" t="e">
        <f t="shared" si="8"/>
        <v>#DIV/0!</v>
      </c>
      <c r="H129" s="47"/>
      <c r="I129" s="33"/>
      <c r="J129" s="33"/>
      <c r="K129" s="33"/>
      <c r="L129" s="36"/>
      <c r="M129" s="117"/>
    </row>
    <row r="130" spans="1:13" ht="110.25" customHeight="1">
      <c r="A130" s="89"/>
      <c r="B130" s="54"/>
      <c r="C130" s="7" t="s">
        <v>373</v>
      </c>
      <c r="D130" s="21">
        <v>0</v>
      </c>
      <c r="E130" s="21">
        <v>0</v>
      </c>
      <c r="F130" s="21">
        <v>0</v>
      </c>
      <c r="G130" s="17" t="e">
        <f t="shared" si="8"/>
        <v>#DIV/0!</v>
      </c>
      <c r="H130" s="48"/>
      <c r="I130" s="34"/>
      <c r="J130" s="34"/>
      <c r="K130" s="34"/>
      <c r="L130" s="37"/>
      <c r="M130" s="118"/>
    </row>
    <row r="131" spans="1:13" ht="15.75" customHeight="1">
      <c r="A131" s="87" t="s">
        <v>202</v>
      </c>
      <c r="B131" s="52" t="s">
        <v>408</v>
      </c>
      <c r="C131" s="11" t="s">
        <v>369</v>
      </c>
      <c r="D131" s="22">
        <f>SUM(D132:D135)</f>
        <v>27957.5</v>
      </c>
      <c r="E131" s="22">
        <f>SUM(E132:E135)</f>
        <v>12961.98</v>
      </c>
      <c r="F131" s="22">
        <f>SUM(F132:F135)</f>
        <v>12961.98</v>
      </c>
      <c r="G131" s="21">
        <f t="shared" si="8"/>
        <v>46.363158365376016</v>
      </c>
      <c r="H131" s="44"/>
      <c r="I131" s="32"/>
      <c r="J131" s="38"/>
      <c r="K131" s="32" t="s">
        <v>379</v>
      </c>
      <c r="L131" s="35"/>
      <c r="M131" s="116">
        <v>827</v>
      </c>
    </row>
    <row r="132" spans="1:13" ht="15.75">
      <c r="A132" s="88"/>
      <c r="B132" s="53"/>
      <c r="C132" s="7" t="s">
        <v>370</v>
      </c>
      <c r="D132" s="21">
        <f>D137+D142+D152+D147+D157</f>
        <v>22113</v>
      </c>
      <c r="E132" s="21">
        <f>E137+E142+E152+E147+E157</f>
        <v>7183.98</v>
      </c>
      <c r="F132" s="21">
        <f>F137+F142+F152+F147+F157</f>
        <v>7183.98</v>
      </c>
      <c r="G132" s="21">
        <f t="shared" si="8"/>
        <v>32.487586487586483</v>
      </c>
      <c r="H132" s="47"/>
      <c r="I132" s="33"/>
      <c r="J132" s="38"/>
      <c r="K132" s="33"/>
      <c r="L132" s="36"/>
      <c r="M132" s="117"/>
    </row>
    <row r="133" spans="1:13" ht="15.75">
      <c r="A133" s="88"/>
      <c r="B133" s="53"/>
      <c r="C133" s="7" t="s">
        <v>371</v>
      </c>
      <c r="D133" s="21">
        <f>SUM(D138+D143+D148+D153+D158)</f>
        <v>5276.5</v>
      </c>
      <c r="E133" s="21">
        <f>E138+E143+E148+E153+E158</f>
        <v>5778</v>
      </c>
      <c r="F133" s="21">
        <f>F138+F143+F148+F153+F158</f>
        <v>5778</v>
      </c>
      <c r="G133" s="21">
        <f t="shared" si="8"/>
        <v>109.50440632995357</v>
      </c>
      <c r="H133" s="47"/>
      <c r="I133" s="33"/>
      <c r="J133" s="38"/>
      <c r="K133" s="33"/>
      <c r="L133" s="36"/>
      <c r="M133" s="117"/>
    </row>
    <row r="134" spans="1:13" ht="15.75">
      <c r="A134" s="88"/>
      <c r="B134" s="53"/>
      <c r="C134" s="7" t="s">
        <v>372</v>
      </c>
      <c r="D134" s="21">
        <v>0</v>
      </c>
      <c r="E134" s="21">
        <v>0</v>
      </c>
      <c r="F134" s="21">
        <v>0</v>
      </c>
      <c r="G134" s="17" t="e">
        <f t="shared" si="8"/>
        <v>#DIV/0!</v>
      </c>
      <c r="H134" s="47"/>
      <c r="I134" s="33"/>
      <c r="J134" s="38"/>
      <c r="K134" s="33"/>
      <c r="L134" s="36"/>
      <c r="M134" s="117"/>
    </row>
    <row r="135" spans="1:13" ht="22.5" customHeight="1">
      <c r="A135" s="89"/>
      <c r="B135" s="54"/>
      <c r="C135" s="7" t="s">
        <v>373</v>
      </c>
      <c r="D135" s="21">
        <f>SUM(D140+D145+D150+D155+D160)</f>
        <v>568</v>
      </c>
      <c r="E135" s="21">
        <v>0</v>
      </c>
      <c r="F135" s="21">
        <v>0</v>
      </c>
      <c r="G135" s="21">
        <f t="shared" ref="G135:G198" si="9">F135/D135*100</f>
        <v>0</v>
      </c>
      <c r="H135" s="48"/>
      <c r="I135" s="34"/>
      <c r="J135" s="38"/>
      <c r="K135" s="34"/>
      <c r="L135" s="37"/>
      <c r="M135" s="118"/>
    </row>
    <row r="136" spans="1:13" ht="21.75" customHeight="1">
      <c r="A136" s="87" t="s">
        <v>203</v>
      </c>
      <c r="B136" s="52" t="s">
        <v>409</v>
      </c>
      <c r="C136" s="11" t="s">
        <v>369</v>
      </c>
      <c r="D136" s="22">
        <f>SUM(D137:D140)</f>
        <v>4000</v>
      </c>
      <c r="E136" s="22">
        <f>SUM(E137:E140)</f>
        <v>0</v>
      </c>
      <c r="F136" s="22">
        <f>SUM(F137:F140)</f>
        <v>0</v>
      </c>
      <c r="G136" s="21">
        <f t="shared" si="9"/>
        <v>0</v>
      </c>
      <c r="H136" s="44" t="s">
        <v>410</v>
      </c>
      <c r="I136" s="32" t="s">
        <v>175</v>
      </c>
      <c r="J136" s="32" t="s">
        <v>132</v>
      </c>
      <c r="K136" s="32" t="s">
        <v>431</v>
      </c>
      <c r="L136" s="32" t="s">
        <v>178</v>
      </c>
      <c r="M136" s="116">
        <v>827</v>
      </c>
    </row>
    <row r="137" spans="1:13" ht="15.75">
      <c r="A137" s="88"/>
      <c r="B137" s="53"/>
      <c r="C137" s="7" t="s">
        <v>370</v>
      </c>
      <c r="D137" s="21">
        <v>4000</v>
      </c>
      <c r="E137" s="21"/>
      <c r="F137" s="21"/>
      <c r="G137" s="21">
        <f t="shared" si="9"/>
        <v>0</v>
      </c>
      <c r="H137" s="47"/>
      <c r="I137" s="33"/>
      <c r="J137" s="33"/>
      <c r="K137" s="33"/>
      <c r="L137" s="33"/>
      <c r="M137" s="117"/>
    </row>
    <row r="138" spans="1:13" ht="15.75">
      <c r="A138" s="88"/>
      <c r="B138" s="53"/>
      <c r="C138" s="7" t="s">
        <v>371</v>
      </c>
      <c r="D138" s="21">
        <v>0</v>
      </c>
      <c r="E138" s="21">
        <v>0</v>
      </c>
      <c r="F138" s="21">
        <v>0</v>
      </c>
      <c r="G138" s="17" t="e">
        <f t="shared" si="9"/>
        <v>#DIV/0!</v>
      </c>
      <c r="H138" s="47"/>
      <c r="I138" s="33"/>
      <c r="J138" s="33"/>
      <c r="K138" s="33"/>
      <c r="L138" s="33"/>
      <c r="M138" s="117"/>
    </row>
    <row r="139" spans="1:13" ht="15.75">
      <c r="A139" s="88"/>
      <c r="B139" s="53"/>
      <c r="C139" s="7" t="s">
        <v>372</v>
      </c>
      <c r="D139" s="21">
        <v>0</v>
      </c>
      <c r="E139" s="21">
        <v>0</v>
      </c>
      <c r="F139" s="21">
        <v>0</v>
      </c>
      <c r="G139" s="17" t="e">
        <f t="shared" si="9"/>
        <v>#DIV/0!</v>
      </c>
      <c r="H139" s="47"/>
      <c r="I139" s="33"/>
      <c r="J139" s="33"/>
      <c r="K139" s="33"/>
      <c r="L139" s="33"/>
      <c r="M139" s="117"/>
    </row>
    <row r="140" spans="1:13" ht="15.75">
      <c r="A140" s="89"/>
      <c r="B140" s="54"/>
      <c r="C140" s="7" t="s">
        <v>373</v>
      </c>
      <c r="D140" s="21">
        <v>0</v>
      </c>
      <c r="E140" s="21">
        <v>0</v>
      </c>
      <c r="F140" s="21">
        <v>0</v>
      </c>
      <c r="G140" s="17" t="e">
        <f t="shared" si="9"/>
        <v>#DIV/0!</v>
      </c>
      <c r="H140" s="48"/>
      <c r="I140" s="34"/>
      <c r="J140" s="34"/>
      <c r="K140" s="34"/>
      <c r="L140" s="34"/>
      <c r="M140" s="118"/>
    </row>
    <row r="141" spans="1:13" ht="19.5" customHeight="1">
      <c r="A141" s="87" t="s">
        <v>204</v>
      </c>
      <c r="B141" s="52" t="s">
        <v>411</v>
      </c>
      <c r="C141" s="11" t="s">
        <v>369</v>
      </c>
      <c r="D141" s="22">
        <f>SUM(D142:D145)</f>
        <v>189.5</v>
      </c>
      <c r="E141" s="22">
        <f>SUM(E142:E145)</f>
        <v>0</v>
      </c>
      <c r="F141" s="22">
        <f>SUM(F142:F145)</f>
        <v>0</v>
      </c>
      <c r="G141" s="21">
        <f t="shared" si="9"/>
        <v>0</v>
      </c>
      <c r="H141" s="44" t="s">
        <v>88</v>
      </c>
      <c r="I141" s="32" t="s">
        <v>178</v>
      </c>
      <c r="J141" s="32" t="s">
        <v>132</v>
      </c>
      <c r="K141" s="32" t="s">
        <v>379</v>
      </c>
      <c r="L141" s="32" t="s">
        <v>178</v>
      </c>
      <c r="M141" s="116">
        <v>827</v>
      </c>
    </row>
    <row r="142" spans="1:13" ht="15.75">
      <c r="A142" s="88"/>
      <c r="B142" s="53"/>
      <c r="C142" s="7" t="s">
        <v>370</v>
      </c>
      <c r="D142" s="21">
        <v>150</v>
      </c>
      <c r="E142" s="21">
        <v>0</v>
      </c>
      <c r="F142" s="21">
        <v>0</v>
      </c>
      <c r="G142" s="21">
        <f t="shared" si="9"/>
        <v>0</v>
      </c>
      <c r="H142" s="47"/>
      <c r="I142" s="33"/>
      <c r="J142" s="33"/>
      <c r="K142" s="33"/>
      <c r="L142" s="33"/>
      <c r="M142" s="117"/>
    </row>
    <row r="143" spans="1:13" ht="15.75">
      <c r="A143" s="88"/>
      <c r="B143" s="53"/>
      <c r="C143" s="7" t="s">
        <v>371</v>
      </c>
      <c r="D143" s="21">
        <v>39.5</v>
      </c>
      <c r="E143" s="21">
        <v>0</v>
      </c>
      <c r="F143" s="21">
        <v>0</v>
      </c>
      <c r="G143" s="21">
        <f t="shared" si="9"/>
        <v>0</v>
      </c>
      <c r="H143" s="47"/>
      <c r="I143" s="33"/>
      <c r="J143" s="33"/>
      <c r="K143" s="33"/>
      <c r="L143" s="33"/>
      <c r="M143" s="117"/>
    </row>
    <row r="144" spans="1:13" ht="15.75">
      <c r="A144" s="88"/>
      <c r="B144" s="53"/>
      <c r="C144" s="7" t="s">
        <v>372</v>
      </c>
      <c r="D144" s="21">
        <v>0</v>
      </c>
      <c r="E144" s="21">
        <v>0</v>
      </c>
      <c r="F144" s="21">
        <v>0</v>
      </c>
      <c r="G144" s="17" t="e">
        <f t="shared" si="9"/>
        <v>#DIV/0!</v>
      </c>
      <c r="H144" s="47"/>
      <c r="I144" s="33"/>
      <c r="J144" s="33"/>
      <c r="K144" s="33"/>
      <c r="L144" s="33"/>
      <c r="M144" s="117"/>
    </row>
    <row r="145" spans="1:13" ht="15.75">
      <c r="A145" s="89"/>
      <c r="B145" s="54"/>
      <c r="C145" s="7" t="s">
        <v>373</v>
      </c>
      <c r="D145" s="21">
        <v>0</v>
      </c>
      <c r="E145" s="21">
        <v>0</v>
      </c>
      <c r="F145" s="21">
        <v>0</v>
      </c>
      <c r="G145" s="17" t="e">
        <f t="shared" si="9"/>
        <v>#DIV/0!</v>
      </c>
      <c r="H145" s="48"/>
      <c r="I145" s="34"/>
      <c r="J145" s="34"/>
      <c r="K145" s="34"/>
      <c r="L145" s="34"/>
      <c r="M145" s="118"/>
    </row>
    <row r="146" spans="1:13" ht="15.75" customHeight="1">
      <c r="A146" s="87" t="s">
        <v>205</v>
      </c>
      <c r="B146" s="52" t="s">
        <v>412</v>
      </c>
      <c r="C146" s="11" t="s">
        <v>369</v>
      </c>
      <c r="D146" s="22">
        <f>SUM(D147:D150)</f>
        <v>8068</v>
      </c>
      <c r="E146" s="22">
        <f>SUM(E147:E150)</f>
        <v>7500</v>
      </c>
      <c r="F146" s="22">
        <f>SUM(F147:F150)</f>
        <v>7500</v>
      </c>
      <c r="G146" s="21">
        <f t="shared" si="9"/>
        <v>92.959841348537424</v>
      </c>
      <c r="H146" s="44" t="s">
        <v>413</v>
      </c>
      <c r="I146" s="32" t="s">
        <v>179</v>
      </c>
      <c r="J146" s="32" t="s">
        <v>133</v>
      </c>
      <c r="K146" s="32" t="s">
        <v>431</v>
      </c>
      <c r="L146" s="32" t="s">
        <v>158</v>
      </c>
      <c r="M146" s="116">
        <v>827</v>
      </c>
    </row>
    <row r="147" spans="1:13" ht="15.75">
      <c r="A147" s="88"/>
      <c r="B147" s="53"/>
      <c r="C147" s="7" t="s">
        <v>370</v>
      </c>
      <c r="D147" s="21">
        <v>2263</v>
      </c>
      <c r="E147" s="21">
        <v>1722</v>
      </c>
      <c r="F147" s="21">
        <v>1722</v>
      </c>
      <c r="G147" s="21">
        <f t="shared" si="9"/>
        <v>76.093680954485194</v>
      </c>
      <c r="H147" s="47"/>
      <c r="I147" s="33"/>
      <c r="J147" s="33"/>
      <c r="K147" s="33"/>
      <c r="L147" s="33"/>
      <c r="M147" s="117"/>
    </row>
    <row r="148" spans="1:13" ht="15.75">
      <c r="A148" s="88"/>
      <c r="B148" s="53"/>
      <c r="C148" s="7" t="s">
        <v>371</v>
      </c>
      <c r="D148" s="21">
        <v>5237</v>
      </c>
      <c r="E148" s="21">
        <v>5778</v>
      </c>
      <c r="F148" s="21">
        <v>5778</v>
      </c>
      <c r="G148" s="21">
        <f t="shared" si="9"/>
        <v>110.33034179873972</v>
      </c>
      <c r="H148" s="47"/>
      <c r="I148" s="33"/>
      <c r="J148" s="33"/>
      <c r="K148" s="33"/>
      <c r="L148" s="33"/>
      <c r="M148" s="117"/>
    </row>
    <row r="149" spans="1:13" ht="15.75">
      <c r="A149" s="88"/>
      <c r="B149" s="53"/>
      <c r="C149" s="7" t="s">
        <v>372</v>
      </c>
      <c r="D149" s="21">
        <v>0</v>
      </c>
      <c r="E149" s="21">
        <v>0</v>
      </c>
      <c r="F149" s="21">
        <v>0</v>
      </c>
      <c r="G149" s="21" t="e">
        <f t="shared" si="9"/>
        <v>#DIV/0!</v>
      </c>
      <c r="H149" s="47"/>
      <c r="I149" s="33"/>
      <c r="J149" s="33"/>
      <c r="K149" s="33"/>
      <c r="L149" s="33"/>
      <c r="M149" s="117"/>
    </row>
    <row r="150" spans="1:13" ht="15.75">
      <c r="A150" s="89"/>
      <c r="B150" s="54"/>
      <c r="C150" s="7" t="s">
        <v>373</v>
      </c>
      <c r="D150" s="21">
        <v>568</v>
      </c>
      <c r="E150" s="21">
        <v>0</v>
      </c>
      <c r="F150" s="21">
        <v>0</v>
      </c>
      <c r="G150" s="21">
        <f t="shared" si="9"/>
        <v>0</v>
      </c>
      <c r="H150" s="48"/>
      <c r="I150" s="34"/>
      <c r="J150" s="34"/>
      <c r="K150" s="34"/>
      <c r="L150" s="34"/>
      <c r="M150" s="118"/>
    </row>
    <row r="151" spans="1:13" ht="27" customHeight="1">
      <c r="A151" s="87" t="s">
        <v>206</v>
      </c>
      <c r="B151" s="52" t="s">
        <v>414</v>
      </c>
      <c r="C151" s="11" t="s">
        <v>369</v>
      </c>
      <c r="D151" s="22">
        <f>SUM(D152:D155)</f>
        <v>13200</v>
      </c>
      <c r="E151" s="22">
        <f>SUM(E152:E155)</f>
        <v>5461.98</v>
      </c>
      <c r="F151" s="22">
        <f>SUM(F152:F155)</f>
        <v>5461.98</v>
      </c>
      <c r="G151" s="21">
        <f t="shared" si="9"/>
        <v>41.37863636363636</v>
      </c>
      <c r="H151" s="44" t="s">
        <v>415</v>
      </c>
      <c r="I151" s="32" t="s">
        <v>159</v>
      </c>
      <c r="J151" s="32" t="s">
        <v>133</v>
      </c>
      <c r="K151" s="32" t="s">
        <v>431</v>
      </c>
      <c r="L151" s="32" t="s">
        <v>159</v>
      </c>
      <c r="M151" s="116">
        <v>827</v>
      </c>
    </row>
    <row r="152" spans="1:13" ht="15.75">
      <c r="A152" s="88"/>
      <c r="B152" s="53"/>
      <c r="C152" s="7" t="s">
        <v>370</v>
      </c>
      <c r="D152" s="21">
        <v>13200</v>
      </c>
      <c r="E152" s="21">
        <v>5461.98</v>
      </c>
      <c r="F152" s="21">
        <v>5461.98</v>
      </c>
      <c r="G152" s="21">
        <f t="shared" si="9"/>
        <v>41.37863636363636</v>
      </c>
      <c r="H152" s="47"/>
      <c r="I152" s="33"/>
      <c r="J152" s="33"/>
      <c r="K152" s="33"/>
      <c r="L152" s="33"/>
      <c r="M152" s="117"/>
    </row>
    <row r="153" spans="1:13" ht="15.75">
      <c r="A153" s="88"/>
      <c r="B153" s="53"/>
      <c r="C153" s="7" t="s">
        <v>371</v>
      </c>
      <c r="D153" s="21">
        <v>0</v>
      </c>
      <c r="E153" s="21">
        <v>0</v>
      </c>
      <c r="F153" s="21">
        <v>0</v>
      </c>
      <c r="G153" s="17" t="e">
        <f t="shared" si="9"/>
        <v>#DIV/0!</v>
      </c>
      <c r="H153" s="47"/>
      <c r="I153" s="33"/>
      <c r="J153" s="33"/>
      <c r="K153" s="33"/>
      <c r="L153" s="33"/>
      <c r="M153" s="117"/>
    </row>
    <row r="154" spans="1:13" ht="24.75" customHeight="1">
      <c r="A154" s="88"/>
      <c r="B154" s="53"/>
      <c r="C154" s="7" t="s">
        <v>372</v>
      </c>
      <c r="D154" s="21">
        <v>0</v>
      </c>
      <c r="E154" s="21">
        <v>0</v>
      </c>
      <c r="F154" s="21">
        <v>0</v>
      </c>
      <c r="G154" s="17" t="e">
        <f t="shared" si="9"/>
        <v>#DIV/0!</v>
      </c>
      <c r="H154" s="47"/>
      <c r="I154" s="33"/>
      <c r="J154" s="33"/>
      <c r="K154" s="33"/>
      <c r="L154" s="33"/>
      <c r="M154" s="117"/>
    </row>
    <row r="155" spans="1:13" ht="15" customHeight="1">
      <c r="A155" s="89"/>
      <c r="B155" s="54"/>
      <c r="C155" s="7" t="s">
        <v>373</v>
      </c>
      <c r="D155" s="21">
        <v>0</v>
      </c>
      <c r="E155" s="21">
        <v>0</v>
      </c>
      <c r="F155" s="21">
        <v>0</v>
      </c>
      <c r="G155" s="17" t="e">
        <f t="shared" si="9"/>
        <v>#DIV/0!</v>
      </c>
      <c r="H155" s="48"/>
      <c r="I155" s="34"/>
      <c r="J155" s="34"/>
      <c r="K155" s="34"/>
      <c r="L155" s="34"/>
      <c r="M155" s="118"/>
    </row>
    <row r="156" spans="1:13" ht="20.25" customHeight="1">
      <c r="A156" s="87" t="s">
        <v>207</v>
      </c>
      <c r="B156" s="52" t="s">
        <v>93</v>
      </c>
      <c r="C156" s="11" t="s">
        <v>369</v>
      </c>
      <c r="D156" s="22">
        <f>SUM(D157:D160)</f>
        <v>2500</v>
      </c>
      <c r="E156" s="22">
        <f>SUM(E157:E160)</f>
        <v>0</v>
      </c>
      <c r="F156" s="22">
        <f>SUM(F157:F160)</f>
        <v>0</v>
      </c>
      <c r="G156" s="21">
        <f t="shared" si="9"/>
        <v>0</v>
      </c>
      <c r="H156" s="44" t="s">
        <v>416</v>
      </c>
      <c r="I156" s="32" t="s">
        <v>160</v>
      </c>
      <c r="J156" s="32" t="s">
        <v>132</v>
      </c>
      <c r="K156" s="32" t="s">
        <v>431</v>
      </c>
      <c r="L156" s="147"/>
      <c r="M156" s="116">
        <v>827</v>
      </c>
    </row>
    <row r="157" spans="1:13" ht="15.75">
      <c r="A157" s="88"/>
      <c r="B157" s="53"/>
      <c r="C157" s="7" t="s">
        <v>370</v>
      </c>
      <c r="D157" s="21">
        <v>2500</v>
      </c>
      <c r="E157" s="21">
        <v>0</v>
      </c>
      <c r="F157" s="21">
        <v>0</v>
      </c>
      <c r="G157" s="21">
        <f t="shared" si="9"/>
        <v>0</v>
      </c>
      <c r="H157" s="47"/>
      <c r="I157" s="33"/>
      <c r="J157" s="33"/>
      <c r="K157" s="33"/>
      <c r="L157" s="33"/>
      <c r="M157" s="117"/>
    </row>
    <row r="158" spans="1:13" ht="15.75">
      <c r="A158" s="88"/>
      <c r="B158" s="53"/>
      <c r="C158" s="7" t="s">
        <v>371</v>
      </c>
      <c r="D158" s="21">
        <v>0</v>
      </c>
      <c r="E158" s="21">
        <v>0</v>
      </c>
      <c r="F158" s="21">
        <v>0</v>
      </c>
      <c r="G158" s="21" t="e">
        <f t="shared" si="9"/>
        <v>#DIV/0!</v>
      </c>
      <c r="H158" s="47"/>
      <c r="I158" s="33"/>
      <c r="J158" s="33"/>
      <c r="K158" s="33"/>
      <c r="L158" s="33"/>
      <c r="M158" s="117"/>
    </row>
    <row r="159" spans="1:13" ht="16.5" customHeight="1">
      <c r="A159" s="88"/>
      <c r="B159" s="53"/>
      <c r="C159" s="7" t="s">
        <v>372</v>
      </c>
      <c r="D159" s="21">
        <v>0</v>
      </c>
      <c r="E159" s="21">
        <v>0</v>
      </c>
      <c r="F159" s="21">
        <v>0</v>
      </c>
      <c r="G159" s="21" t="e">
        <f t="shared" si="9"/>
        <v>#DIV/0!</v>
      </c>
      <c r="H159" s="47"/>
      <c r="I159" s="33"/>
      <c r="J159" s="33"/>
      <c r="K159" s="33"/>
      <c r="L159" s="33"/>
      <c r="M159" s="117"/>
    </row>
    <row r="160" spans="1:13" ht="17.25" customHeight="1">
      <c r="A160" s="89"/>
      <c r="B160" s="54"/>
      <c r="C160" s="7" t="s">
        <v>373</v>
      </c>
      <c r="D160" s="21">
        <v>0</v>
      </c>
      <c r="E160" s="21">
        <v>0</v>
      </c>
      <c r="F160" s="21">
        <v>0</v>
      </c>
      <c r="G160" s="21" t="e">
        <f t="shared" si="9"/>
        <v>#DIV/0!</v>
      </c>
      <c r="H160" s="48"/>
      <c r="I160" s="34"/>
      <c r="J160" s="34"/>
      <c r="K160" s="34"/>
      <c r="L160" s="34"/>
      <c r="M160" s="118"/>
    </row>
    <row r="161" spans="1:13" s="6" customFormat="1" ht="15.75" customHeight="1">
      <c r="A161" s="87" t="s">
        <v>417</v>
      </c>
      <c r="B161" s="58" t="s">
        <v>6</v>
      </c>
      <c r="C161" s="11" t="s">
        <v>369</v>
      </c>
      <c r="D161" s="22">
        <f>SUM(D162:D165)</f>
        <v>33404.9</v>
      </c>
      <c r="E161" s="22">
        <f>SUM(E162:E165)</f>
        <v>397.88</v>
      </c>
      <c r="F161" s="22">
        <f>SUM(F162:F165)</f>
        <v>397.88</v>
      </c>
      <c r="G161" s="21">
        <f t="shared" si="9"/>
        <v>1.1910827453457427</v>
      </c>
      <c r="H161" s="44"/>
      <c r="I161" s="32"/>
      <c r="J161" s="38"/>
      <c r="K161" s="32" t="s">
        <v>108</v>
      </c>
      <c r="L161" s="35"/>
      <c r="M161" s="130"/>
    </row>
    <row r="162" spans="1:13" s="6" customFormat="1" ht="15.75">
      <c r="A162" s="88"/>
      <c r="B162" s="59"/>
      <c r="C162" s="7" t="s">
        <v>370</v>
      </c>
      <c r="D162" s="21">
        <f t="shared" ref="D162:F165" si="10">D167+D177+D202</f>
        <v>14250</v>
      </c>
      <c r="E162" s="21">
        <f>E167+E177+E202</f>
        <v>392.23</v>
      </c>
      <c r="F162" s="21">
        <f>F167+F177+F202</f>
        <v>392.23</v>
      </c>
      <c r="G162" s="21">
        <f t="shared" si="9"/>
        <v>2.7524912280701757</v>
      </c>
      <c r="H162" s="47"/>
      <c r="I162" s="33"/>
      <c r="J162" s="38"/>
      <c r="K162" s="33"/>
      <c r="L162" s="36"/>
      <c r="M162" s="131"/>
    </row>
    <row r="163" spans="1:13" s="6" customFormat="1" ht="15.75">
      <c r="A163" s="88"/>
      <c r="B163" s="59"/>
      <c r="C163" s="7" t="s">
        <v>371</v>
      </c>
      <c r="D163" s="21">
        <f t="shared" si="10"/>
        <v>11835.9</v>
      </c>
      <c r="E163" s="21">
        <f>E168+E178+E203</f>
        <v>5.65</v>
      </c>
      <c r="F163" s="21">
        <f>F168+F178+F203</f>
        <v>5.65</v>
      </c>
      <c r="G163" s="21">
        <f t="shared" si="9"/>
        <v>4.7736124840527548E-2</v>
      </c>
      <c r="H163" s="47"/>
      <c r="I163" s="33"/>
      <c r="J163" s="38"/>
      <c r="K163" s="33"/>
      <c r="L163" s="36"/>
      <c r="M163" s="131"/>
    </row>
    <row r="164" spans="1:13" s="6" customFormat="1" ht="24" customHeight="1">
      <c r="A164" s="88"/>
      <c r="B164" s="59"/>
      <c r="C164" s="7" t="s">
        <v>372</v>
      </c>
      <c r="D164" s="21">
        <f t="shared" si="10"/>
        <v>6247</v>
      </c>
      <c r="E164" s="21">
        <f t="shared" si="10"/>
        <v>0</v>
      </c>
      <c r="F164" s="21">
        <f t="shared" si="10"/>
        <v>0</v>
      </c>
      <c r="G164" s="21">
        <f t="shared" si="9"/>
        <v>0</v>
      </c>
      <c r="H164" s="47"/>
      <c r="I164" s="33"/>
      <c r="J164" s="38"/>
      <c r="K164" s="33"/>
      <c r="L164" s="36"/>
      <c r="M164" s="131"/>
    </row>
    <row r="165" spans="1:13" s="6" customFormat="1" ht="18.75" customHeight="1">
      <c r="A165" s="89"/>
      <c r="B165" s="60"/>
      <c r="C165" s="7" t="s">
        <v>373</v>
      </c>
      <c r="D165" s="21">
        <f t="shared" si="10"/>
        <v>1072</v>
      </c>
      <c r="E165" s="21">
        <f t="shared" si="10"/>
        <v>0</v>
      </c>
      <c r="F165" s="21">
        <f t="shared" si="10"/>
        <v>0</v>
      </c>
      <c r="G165" s="21">
        <f t="shared" si="9"/>
        <v>0</v>
      </c>
      <c r="H165" s="48"/>
      <c r="I165" s="34"/>
      <c r="J165" s="38"/>
      <c r="K165" s="34"/>
      <c r="L165" s="37"/>
      <c r="M165" s="132"/>
    </row>
    <row r="166" spans="1:13" s="6" customFormat="1" ht="18.75" customHeight="1">
      <c r="A166" s="87" t="s">
        <v>418</v>
      </c>
      <c r="B166" s="52" t="s">
        <v>7</v>
      </c>
      <c r="C166" s="11" t="s">
        <v>369</v>
      </c>
      <c r="D166" s="22">
        <f>SUM(D167:D170)</f>
        <v>3607.9</v>
      </c>
      <c r="E166" s="22">
        <f>SUM(E167:E170)</f>
        <v>397.88</v>
      </c>
      <c r="F166" s="22">
        <f>SUM(F167:F170)</f>
        <v>397.88</v>
      </c>
      <c r="G166" s="21">
        <f t="shared" si="9"/>
        <v>11.028021840960115</v>
      </c>
      <c r="H166" s="44"/>
      <c r="I166" s="32"/>
      <c r="J166" s="38"/>
      <c r="K166" s="32" t="s">
        <v>94</v>
      </c>
      <c r="L166" s="35"/>
      <c r="M166" s="116">
        <v>827</v>
      </c>
    </row>
    <row r="167" spans="1:13" s="6" customFormat="1" ht="15.75">
      <c r="A167" s="88"/>
      <c r="B167" s="53"/>
      <c r="C167" s="7" t="s">
        <v>370</v>
      </c>
      <c r="D167" s="21">
        <f>D172</f>
        <v>2500</v>
      </c>
      <c r="E167" s="21">
        <f>E172</f>
        <v>392.23</v>
      </c>
      <c r="F167" s="21">
        <f>F172</f>
        <v>392.23</v>
      </c>
      <c r="G167" s="21">
        <f t="shared" si="9"/>
        <v>15.6892</v>
      </c>
      <c r="H167" s="47"/>
      <c r="I167" s="33"/>
      <c r="J167" s="38"/>
      <c r="K167" s="33"/>
      <c r="L167" s="36"/>
      <c r="M167" s="117"/>
    </row>
    <row r="168" spans="1:13" s="6" customFormat="1" ht="15.75">
      <c r="A168" s="88"/>
      <c r="B168" s="53"/>
      <c r="C168" s="7" t="s">
        <v>371</v>
      </c>
      <c r="D168" s="21">
        <f t="shared" ref="D168:F170" si="11">D173</f>
        <v>35.9</v>
      </c>
      <c r="E168" s="21">
        <f t="shared" si="11"/>
        <v>5.65</v>
      </c>
      <c r="F168" s="21">
        <f t="shared" si="11"/>
        <v>5.65</v>
      </c>
      <c r="G168" s="21">
        <f t="shared" si="9"/>
        <v>15.73816155988858</v>
      </c>
      <c r="H168" s="47"/>
      <c r="I168" s="33"/>
      <c r="J168" s="38"/>
      <c r="K168" s="33"/>
      <c r="L168" s="36"/>
      <c r="M168" s="117"/>
    </row>
    <row r="169" spans="1:13" s="6" customFormat="1" ht="18" customHeight="1">
      <c r="A169" s="88"/>
      <c r="B169" s="53"/>
      <c r="C169" s="7" t="s">
        <v>372</v>
      </c>
      <c r="D169" s="21">
        <f t="shared" si="11"/>
        <v>0</v>
      </c>
      <c r="E169" s="21">
        <f t="shared" si="11"/>
        <v>0</v>
      </c>
      <c r="F169" s="21">
        <f t="shared" si="11"/>
        <v>0</v>
      </c>
      <c r="G169" s="21" t="e">
        <f t="shared" si="9"/>
        <v>#DIV/0!</v>
      </c>
      <c r="H169" s="47"/>
      <c r="I169" s="33"/>
      <c r="J169" s="38"/>
      <c r="K169" s="33"/>
      <c r="L169" s="36"/>
      <c r="M169" s="117"/>
    </row>
    <row r="170" spans="1:13" s="6" customFormat="1" ht="19.5" customHeight="1">
      <c r="A170" s="89"/>
      <c r="B170" s="54"/>
      <c r="C170" s="7" t="s">
        <v>373</v>
      </c>
      <c r="D170" s="21">
        <f t="shared" si="11"/>
        <v>1072</v>
      </c>
      <c r="E170" s="21">
        <f t="shared" si="11"/>
        <v>0</v>
      </c>
      <c r="F170" s="21">
        <f t="shared" si="11"/>
        <v>0</v>
      </c>
      <c r="G170" s="21">
        <f t="shared" si="9"/>
        <v>0</v>
      </c>
      <c r="H170" s="48"/>
      <c r="I170" s="34"/>
      <c r="J170" s="38"/>
      <c r="K170" s="34"/>
      <c r="L170" s="37"/>
      <c r="M170" s="118"/>
    </row>
    <row r="171" spans="1:13" s="6" customFormat="1" ht="17.25" customHeight="1">
      <c r="A171" s="87" t="s">
        <v>419</v>
      </c>
      <c r="B171" s="52" t="s">
        <v>114</v>
      </c>
      <c r="C171" s="11" t="s">
        <v>369</v>
      </c>
      <c r="D171" s="22">
        <f>SUM(D172:D175)</f>
        <v>3607.9</v>
      </c>
      <c r="E171" s="22">
        <f>SUM(E172:E175)</f>
        <v>397.88</v>
      </c>
      <c r="F171" s="22">
        <f>SUM(F172:F175)</f>
        <v>397.88</v>
      </c>
      <c r="G171" s="21">
        <f t="shared" si="9"/>
        <v>11.028021840960115</v>
      </c>
      <c r="H171" s="44" t="s">
        <v>420</v>
      </c>
      <c r="I171" s="32" t="s">
        <v>159</v>
      </c>
      <c r="J171" s="32" t="s">
        <v>132</v>
      </c>
      <c r="K171" s="32" t="s">
        <v>94</v>
      </c>
      <c r="L171" s="32" t="s">
        <v>159</v>
      </c>
      <c r="M171" s="116">
        <v>827</v>
      </c>
    </row>
    <row r="172" spans="1:13" s="6" customFormat="1" ht="15.75">
      <c r="A172" s="88"/>
      <c r="B172" s="53"/>
      <c r="C172" s="7" t="s">
        <v>370</v>
      </c>
      <c r="D172" s="21">
        <v>2500</v>
      </c>
      <c r="E172" s="21">
        <v>392.23</v>
      </c>
      <c r="F172" s="21">
        <v>392.23</v>
      </c>
      <c r="G172" s="21">
        <f t="shared" si="9"/>
        <v>15.6892</v>
      </c>
      <c r="H172" s="47"/>
      <c r="I172" s="33"/>
      <c r="J172" s="33"/>
      <c r="K172" s="33"/>
      <c r="L172" s="33"/>
      <c r="M172" s="117"/>
    </row>
    <row r="173" spans="1:13" s="6" customFormat="1" ht="15.75">
      <c r="A173" s="88"/>
      <c r="B173" s="53"/>
      <c r="C173" s="7" t="s">
        <v>371</v>
      </c>
      <c r="D173" s="21">
        <v>35.9</v>
      </c>
      <c r="E173" s="21">
        <v>5.65</v>
      </c>
      <c r="F173" s="21">
        <v>5.65</v>
      </c>
      <c r="G173" s="21">
        <f t="shared" si="9"/>
        <v>15.73816155988858</v>
      </c>
      <c r="H173" s="47"/>
      <c r="I173" s="33"/>
      <c r="J173" s="33"/>
      <c r="K173" s="33"/>
      <c r="L173" s="33"/>
      <c r="M173" s="117"/>
    </row>
    <row r="174" spans="1:13" s="6" customFormat="1" ht="21.75" customHeight="1">
      <c r="A174" s="88"/>
      <c r="B174" s="53"/>
      <c r="C174" s="7" t="s">
        <v>372</v>
      </c>
      <c r="D174" s="21">
        <v>0</v>
      </c>
      <c r="E174" s="21">
        <v>0</v>
      </c>
      <c r="F174" s="21">
        <v>0</v>
      </c>
      <c r="G174" s="21" t="e">
        <f t="shared" si="9"/>
        <v>#DIV/0!</v>
      </c>
      <c r="H174" s="47"/>
      <c r="I174" s="33"/>
      <c r="J174" s="33"/>
      <c r="K174" s="33"/>
      <c r="L174" s="33"/>
      <c r="M174" s="117"/>
    </row>
    <row r="175" spans="1:13" s="6" customFormat="1" ht="18" customHeight="1">
      <c r="A175" s="89"/>
      <c r="B175" s="54"/>
      <c r="C175" s="7" t="s">
        <v>373</v>
      </c>
      <c r="D175" s="21">
        <v>1072</v>
      </c>
      <c r="E175" s="21">
        <v>0</v>
      </c>
      <c r="F175" s="21">
        <v>0</v>
      </c>
      <c r="G175" s="21">
        <f t="shared" si="9"/>
        <v>0</v>
      </c>
      <c r="H175" s="48"/>
      <c r="I175" s="34"/>
      <c r="J175" s="34"/>
      <c r="K175" s="34"/>
      <c r="L175" s="34"/>
      <c r="M175" s="118"/>
    </row>
    <row r="176" spans="1:13" s="6" customFormat="1" ht="18.75" customHeight="1">
      <c r="A176" s="109" t="s">
        <v>208</v>
      </c>
      <c r="B176" s="52" t="s">
        <v>209</v>
      </c>
      <c r="C176" s="11" t="s">
        <v>369</v>
      </c>
      <c r="D176" s="22">
        <f>SUM(D177:D180)</f>
        <v>29797</v>
      </c>
      <c r="E176" s="22">
        <f>SUM(E177:E180)</f>
        <v>0</v>
      </c>
      <c r="F176" s="22">
        <f>SUM(F177:F180)</f>
        <v>0</v>
      </c>
      <c r="G176" s="21">
        <f t="shared" si="9"/>
        <v>0</v>
      </c>
      <c r="H176" s="44"/>
      <c r="I176" s="32"/>
      <c r="J176" s="38"/>
      <c r="K176" s="39" t="s">
        <v>109</v>
      </c>
      <c r="L176" s="36"/>
      <c r="M176" s="36"/>
    </row>
    <row r="177" spans="1:13" s="6" customFormat="1" ht="15.75">
      <c r="A177" s="110"/>
      <c r="B177" s="53"/>
      <c r="C177" s="7" t="s">
        <v>370</v>
      </c>
      <c r="D177" s="21">
        <f>D182+D187+D192+D197</f>
        <v>11750</v>
      </c>
      <c r="E177" s="21">
        <f>E182+E187+E192+E197</f>
        <v>0</v>
      </c>
      <c r="F177" s="21">
        <f>F182+F187+F192+F197</f>
        <v>0</v>
      </c>
      <c r="G177" s="21">
        <f t="shared" si="9"/>
        <v>0</v>
      </c>
      <c r="H177" s="47"/>
      <c r="I177" s="33"/>
      <c r="J177" s="38"/>
      <c r="K177" s="39"/>
      <c r="L177" s="36"/>
      <c r="M177" s="36"/>
    </row>
    <row r="178" spans="1:13" s="6" customFormat="1" ht="15.75">
      <c r="A178" s="110"/>
      <c r="B178" s="53"/>
      <c r="C178" s="7" t="s">
        <v>371</v>
      </c>
      <c r="D178" s="21">
        <f t="shared" ref="D178:F180" si="12">D183+D188+D193+D198</f>
        <v>11800</v>
      </c>
      <c r="E178" s="21">
        <f t="shared" si="12"/>
        <v>0</v>
      </c>
      <c r="F178" s="21">
        <f t="shared" si="12"/>
        <v>0</v>
      </c>
      <c r="G178" s="21">
        <f t="shared" si="9"/>
        <v>0</v>
      </c>
      <c r="H178" s="47"/>
      <c r="I178" s="33"/>
      <c r="J178" s="38"/>
      <c r="K178" s="39"/>
      <c r="L178" s="36"/>
      <c r="M178" s="36"/>
    </row>
    <row r="179" spans="1:13" s="6" customFormat="1" ht="15.75">
      <c r="A179" s="110"/>
      <c r="B179" s="53"/>
      <c r="C179" s="7" t="s">
        <v>372</v>
      </c>
      <c r="D179" s="21">
        <f t="shared" si="12"/>
        <v>6247</v>
      </c>
      <c r="E179" s="21">
        <f t="shared" si="12"/>
        <v>0</v>
      </c>
      <c r="F179" s="21">
        <f t="shared" si="12"/>
        <v>0</v>
      </c>
      <c r="G179" s="21">
        <f t="shared" si="9"/>
        <v>0</v>
      </c>
      <c r="H179" s="47"/>
      <c r="I179" s="33"/>
      <c r="J179" s="38"/>
      <c r="K179" s="39"/>
      <c r="L179" s="36"/>
      <c r="M179" s="36"/>
    </row>
    <row r="180" spans="1:13" s="6" customFormat="1" ht="17.25" customHeight="1">
      <c r="A180" s="115"/>
      <c r="B180" s="54"/>
      <c r="C180" s="7" t="s">
        <v>373</v>
      </c>
      <c r="D180" s="21">
        <f t="shared" si="12"/>
        <v>0</v>
      </c>
      <c r="E180" s="21">
        <f t="shared" si="12"/>
        <v>0</v>
      </c>
      <c r="F180" s="21">
        <f t="shared" si="12"/>
        <v>0</v>
      </c>
      <c r="G180" s="21" t="e">
        <f t="shared" si="9"/>
        <v>#DIV/0!</v>
      </c>
      <c r="H180" s="48"/>
      <c r="I180" s="34"/>
      <c r="J180" s="38"/>
      <c r="K180" s="39"/>
      <c r="L180" s="146"/>
      <c r="M180" s="146"/>
    </row>
    <row r="181" spans="1:13" s="6" customFormat="1" ht="18" customHeight="1">
      <c r="A181" s="87" t="s">
        <v>210</v>
      </c>
      <c r="B181" s="52" t="s">
        <v>91</v>
      </c>
      <c r="C181" s="11" t="s">
        <v>369</v>
      </c>
      <c r="D181" s="22">
        <f>SUM(D182:D185)</f>
        <v>100</v>
      </c>
      <c r="E181" s="22">
        <f>SUM(E182:E185)</f>
        <v>0</v>
      </c>
      <c r="F181" s="22">
        <f>SUM(F182:F185)</f>
        <v>0</v>
      </c>
      <c r="G181" s="21">
        <f t="shared" si="9"/>
        <v>0</v>
      </c>
      <c r="H181" s="44" t="s">
        <v>4</v>
      </c>
      <c r="I181" s="39" t="s">
        <v>180</v>
      </c>
      <c r="J181" s="39" t="s">
        <v>132</v>
      </c>
      <c r="K181" s="39" t="s">
        <v>101</v>
      </c>
      <c r="L181" s="39" t="s">
        <v>180</v>
      </c>
      <c r="M181" s="39">
        <v>807</v>
      </c>
    </row>
    <row r="182" spans="1:13" s="6" customFormat="1" ht="15.75">
      <c r="A182" s="88"/>
      <c r="B182" s="53"/>
      <c r="C182" s="7" t="s">
        <v>370</v>
      </c>
      <c r="D182" s="21">
        <v>0</v>
      </c>
      <c r="E182" s="21">
        <v>0</v>
      </c>
      <c r="F182" s="21">
        <v>0</v>
      </c>
      <c r="G182" s="21" t="e">
        <f t="shared" si="9"/>
        <v>#DIV/0!</v>
      </c>
      <c r="H182" s="47"/>
      <c r="I182" s="40"/>
      <c r="J182" s="39"/>
      <c r="K182" s="39"/>
      <c r="L182" s="40"/>
      <c r="M182" s="40"/>
    </row>
    <row r="183" spans="1:13" s="6" customFormat="1" ht="15.75">
      <c r="A183" s="88"/>
      <c r="B183" s="53"/>
      <c r="C183" s="7" t="s">
        <v>371</v>
      </c>
      <c r="D183" s="21">
        <v>0</v>
      </c>
      <c r="E183" s="21">
        <v>0</v>
      </c>
      <c r="F183" s="21">
        <v>0</v>
      </c>
      <c r="G183" s="21" t="e">
        <f t="shared" si="9"/>
        <v>#DIV/0!</v>
      </c>
      <c r="H183" s="47"/>
      <c r="I183" s="40"/>
      <c r="J183" s="39"/>
      <c r="K183" s="39"/>
      <c r="L183" s="40"/>
      <c r="M183" s="40"/>
    </row>
    <row r="184" spans="1:13" s="6" customFormat="1" ht="15.75">
      <c r="A184" s="88"/>
      <c r="B184" s="53"/>
      <c r="C184" s="7" t="s">
        <v>372</v>
      </c>
      <c r="D184" s="21">
        <v>100</v>
      </c>
      <c r="E184" s="21">
        <v>0</v>
      </c>
      <c r="F184" s="21">
        <v>0</v>
      </c>
      <c r="G184" s="21">
        <f t="shared" si="9"/>
        <v>0</v>
      </c>
      <c r="H184" s="47"/>
      <c r="I184" s="40"/>
      <c r="J184" s="39"/>
      <c r="K184" s="39"/>
      <c r="L184" s="40"/>
      <c r="M184" s="40"/>
    </row>
    <row r="185" spans="1:13" s="6" customFormat="1" ht="40.5" customHeight="1">
      <c r="A185" s="89"/>
      <c r="B185" s="54"/>
      <c r="C185" s="7" t="s">
        <v>373</v>
      </c>
      <c r="D185" s="21">
        <v>0</v>
      </c>
      <c r="E185" s="21">
        <v>0</v>
      </c>
      <c r="F185" s="21">
        <v>0</v>
      </c>
      <c r="G185" s="21" t="e">
        <f t="shared" si="9"/>
        <v>#DIV/0!</v>
      </c>
      <c r="H185" s="48"/>
      <c r="I185" s="40"/>
      <c r="J185" s="39"/>
      <c r="K185" s="39"/>
      <c r="L185" s="40"/>
      <c r="M185" s="40"/>
    </row>
    <row r="186" spans="1:13" s="6" customFormat="1" ht="20.25" customHeight="1">
      <c r="A186" s="87" t="s">
        <v>211</v>
      </c>
      <c r="B186" s="52" t="s">
        <v>26</v>
      </c>
      <c r="C186" s="11" t="s">
        <v>369</v>
      </c>
      <c r="D186" s="22">
        <f>SUM(D187:D190)</f>
        <v>1850</v>
      </c>
      <c r="E186" s="22">
        <f>SUM(E187:E190)</f>
        <v>0</v>
      </c>
      <c r="F186" s="22">
        <f>SUM(F187:F190)</f>
        <v>0</v>
      </c>
      <c r="G186" s="21">
        <f t="shared" si="9"/>
        <v>0</v>
      </c>
      <c r="H186" s="44" t="s">
        <v>432</v>
      </c>
      <c r="I186" s="44" t="s">
        <v>187</v>
      </c>
      <c r="J186" s="39" t="s">
        <v>132</v>
      </c>
      <c r="K186" s="39" t="s">
        <v>95</v>
      </c>
      <c r="L186" s="39" t="s">
        <v>180</v>
      </c>
      <c r="M186" s="39">
        <v>827</v>
      </c>
    </row>
    <row r="187" spans="1:13" s="6" customFormat="1" ht="15.75">
      <c r="A187" s="88"/>
      <c r="B187" s="53"/>
      <c r="C187" s="7" t="s">
        <v>370</v>
      </c>
      <c r="D187" s="21">
        <v>0</v>
      </c>
      <c r="E187" s="21">
        <v>0</v>
      </c>
      <c r="F187" s="21">
        <v>0</v>
      </c>
      <c r="G187" s="21" t="e">
        <f t="shared" si="9"/>
        <v>#DIV/0!</v>
      </c>
      <c r="H187" s="47"/>
      <c r="I187" s="47"/>
      <c r="J187" s="39"/>
      <c r="K187" s="39"/>
      <c r="L187" s="40"/>
      <c r="M187" s="40"/>
    </row>
    <row r="188" spans="1:13" s="6" customFormat="1" ht="15.75">
      <c r="A188" s="88"/>
      <c r="B188" s="53"/>
      <c r="C188" s="7" t="s">
        <v>371</v>
      </c>
      <c r="D188" s="21">
        <v>0</v>
      </c>
      <c r="E188" s="21">
        <v>0</v>
      </c>
      <c r="F188" s="21">
        <v>0</v>
      </c>
      <c r="G188" s="21" t="e">
        <f t="shared" si="9"/>
        <v>#DIV/0!</v>
      </c>
      <c r="H188" s="47"/>
      <c r="I188" s="47"/>
      <c r="J188" s="39"/>
      <c r="K188" s="39"/>
      <c r="L188" s="40"/>
      <c r="M188" s="40"/>
    </row>
    <row r="189" spans="1:13" s="6" customFormat="1" ht="15.75">
      <c r="A189" s="88"/>
      <c r="B189" s="53"/>
      <c r="C189" s="7" t="s">
        <v>372</v>
      </c>
      <c r="D189" s="21">
        <f>250+1600</f>
        <v>1850</v>
      </c>
      <c r="E189" s="21">
        <v>0</v>
      </c>
      <c r="F189" s="21">
        <v>0</v>
      </c>
      <c r="G189" s="21">
        <f t="shared" si="9"/>
        <v>0</v>
      </c>
      <c r="H189" s="47"/>
      <c r="I189" s="47"/>
      <c r="J189" s="39"/>
      <c r="K189" s="39"/>
      <c r="L189" s="40"/>
      <c r="M189" s="40"/>
    </row>
    <row r="190" spans="1:13" s="6" customFormat="1" ht="15.75">
      <c r="A190" s="89"/>
      <c r="B190" s="54"/>
      <c r="C190" s="7" t="s">
        <v>373</v>
      </c>
      <c r="D190" s="21">
        <v>0</v>
      </c>
      <c r="E190" s="21">
        <v>0</v>
      </c>
      <c r="F190" s="21">
        <v>0</v>
      </c>
      <c r="G190" s="21" t="e">
        <f t="shared" si="9"/>
        <v>#DIV/0!</v>
      </c>
      <c r="H190" s="48"/>
      <c r="I190" s="48"/>
      <c r="J190" s="39"/>
      <c r="K190" s="39"/>
      <c r="L190" s="40"/>
      <c r="M190" s="40"/>
    </row>
    <row r="191" spans="1:13" s="6" customFormat="1" ht="19.5" customHeight="1">
      <c r="A191" s="87" t="s">
        <v>212</v>
      </c>
      <c r="B191" s="52" t="s">
        <v>359</v>
      </c>
      <c r="C191" s="11" t="s">
        <v>369</v>
      </c>
      <c r="D191" s="22">
        <f>SUM(D192:D195)</f>
        <v>27697</v>
      </c>
      <c r="E191" s="22">
        <f>SUM(E192:E195)</f>
        <v>0</v>
      </c>
      <c r="F191" s="22">
        <f>SUM(F192:F195)</f>
        <v>0</v>
      </c>
      <c r="G191" s="21">
        <f t="shared" si="9"/>
        <v>0</v>
      </c>
      <c r="H191" s="44" t="s">
        <v>380</v>
      </c>
      <c r="I191" s="32" t="s">
        <v>188</v>
      </c>
      <c r="J191" s="39" t="s">
        <v>132</v>
      </c>
      <c r="K191" s="39" t="s">
        <v>110</v>
      </c>
      <c r="L191" s="39" t="s">
        <v>302</v>
      </c>
      <c r="M191" s="39">
        <v>807</v>
      </c>
    </row>
    <row r="192" spans="1:13" s="6" customFormat="1" ht="15.75">
      <c r="A192" s="88"/>
      <c r="B192" s="53"/>
      <c r="C192" s="7" t="s">
        <v>370</v>
      </c>
      <c r="D192" s="21">
        <v>11750</v>
      </c>
      <c r="E192" s="21">
        <v>0</v>
      </c>
      <c r="F192" s="21">
        <v>0</v>
      </c>
      <c r="G192" s="21">
        <f t="shared" si="9"/>
        <v>0</v>
      </c>
      <c r="H192" s="47"/>
      <c r="I192" s="33"/>
      <c r="J192" s="39"/>
      <c r="K192" s="39"/>
      <c r="L192" s="40"/>
      <c r="M192" s="40"/>
    </row>
    <row r="193" spans="1:13" s="6" customFormat="1" ht="15.75">
      <c r="A193" s="88"/>
      <c r="B193" s="53"/>
      <c r="C193" s="7" t="s">
        <v>371</v>
      </c>
      <c r="D193" s="21">
        <v>11800</v>
      </c>
      <c r="E193" s="21">
        <v>0</v>
      </c>
      <c r="F193" s="21">
        <v>0</v>
      </c>
      <c r="G193" s="21">
        <f t="shared" si="9"/>
        <v>0</v>
      </c>
      <c r="H193" s="47"/>
      <c r="I193" s="33"/>
      <c r="J193" s="39"/>
      <c r="K193" s="39"/>
      <c r="L193" s="40"/>
      <c r="M193" s="40"/>
    </row>
    <row r="194" spans="1:13" s="6" customFormat="1" ht="15.75">
      <c r="A194" s="88"/>
      <c r="B194" s="53"/>
      <c r="C194" s="7" t="s">
        <v>372</v>
      </c>
      <c r="D194" s="21">
        <v>4147</v>
      </c>
      <c r="E194" s="21">
        <v>0</v>
      </c>
      <c r="F194" s="21">
        <v>0</v>
      </c>
      <c r="G194" s="21">
        <f t="shared" si="9"/>
        <v>0</v>
      </c>
      <c r="H194" s="47"/>
      <c r="I194" s="33"/>
      <c r="J194" s="39"/>
      <c r="K194" s="39"/>
      <c r="L194" s="40"/>
      <c r="M194" s="40"/>
    </row>
    <row r="195" spans="1:13" s="6" customFormat="1" ht="45.75" customHeight="1">
      <c r="A195" s="89"/>
      <c r="B195" s="54"/>
      <c r="C195" s="7" t="s">
        <v>373</v>
      </c>
      <c r="D195" s="21">
        <v>0</v>
      </c>
      <c r="E195" s="21">
        <v>0</v>
      </c>
      <c r="F195" s="21">
        <v>0</v>
      </c>
      <c r="G195" s="21" t="e">
        <f t="shared" si="9"/>
        <v>#DIV/0!</v>
      </c>
      <c r="H195" s="48"/>
      <c r="I195" s="34"/>
      <c r="J195" s="39"/>
      <c r="K195" s="39"/>
      <c r="L195" s="40"/>
      <c r="M195" s="40"/>
    </row>
    <row r="196" spans="1:13" s="6" customFormat="1" ht="18.75" customHeight="1">
      <c r="A196" s="87" t="s">
        <v>357</v>
      </c>
      <c r="B196" s="52" t="s">
        <v>360</v>
      </c>
      <c r="C196" s="11" t="s">
        <v>369</v>
      </c>
      <c r="D196" s="22">
        <f>SUM(D197:D200)</f>
        <v>150</v>
      </c>
      <c r="E196" s="22">
        <f>SUM(E197:E200)</f>
        <v>0</v>
      </c>
      <c r="F196" s="22">
        <f>SUM(F197:F200)</f>
        <v>0</v>
      </c>
      <c r="G196" s="21">
        <f t="shared" si="9"/>
        <v>0</v>
      </c>
      <c r="H196" s="44" t="s">
        <v>381</v>
      </c>
      <c r="I196" s="32" t="s">
        <v>175</v>
      </c>
      <c r="J196" s="32" t="s">
        <v>132</v>
      </c>
      <c r="K196" s="39" t="s">
        <v>5</v>
      </c>
      <c r="L196" s="39" t="s">
        <v>189</v>
      </c>
      <c r="M196" s="39">
        <v>807</v>
      </c>
    </row>
    <row r="197" spans="1:13" s="6" customFormat="1" ht="15.75">
      <c r="A197" s="88"/>
      <c r="B197" s="53"/>
      <c r="C197" s="7" t="s">
        <v>370</v>
      </c>
      <c r="D197" s="21">
        <v>0</v>
      </c>
      <c r="E197" s="21">
        <v>0</v>
      </c>
      <c r="F197" s="21">
        <v>0</v>
      </c>
      <c r="G197" s="21" t="e">
        <f t="shared" si="9"/>
        <v>#DIV/0!</v>
      </c>
      <c r="H197" s="47"/>
      <c r="I197" s="33"/>
      <c r="J197" s="33"/>
      <c r="K197" s="39"/>
      <c r="L197" s="40"/>
      <c r="M197" s="40"/>
    </row>
    <row r="198" spans="1:13" s="6" customFormat="1" ht="15.75">
      <c r="A198" s="88"/>
      <c r="B198" s="53"/>
      <c r="C198" s="7" t="s">
        <v>371</v>
      </c>
      <c r="D198" s="21">
        <v>0</v>
      </c>
      <c r="E198" s="21">
        <v>0</v>
      </c>
      <c r="F198" s="21">
        <v>0</v>
      </c>
      <c r="G198" s="21" t="e">
        <f t="shared" si="9"/>
        <v>#DIV/0!</v>
      </c>
      <c r="H198" s="47"/>
      <c r="I198" s="33"/>
      <c r="J198" s="33"/>
      <c r="K198" s="39"/>
      <c r="L198" s="40"/>
      <c r="M198" s="40"/>
    </row>
    <row r="199" spans="1:13" s="6" customFormat="1" ht="15.75">
      <c r="A199" s="88"/>
      <c r="B199" s="53"/>
      <c r="C199" s="7" t="s">
        <v>372</v>
      </c>
      <c r="D199" s="21">
        <v>150</v>
      </c>
      <c r="E199" s="21">
        <v>0</v>
      </c>
      <c r="F199" s="21">
        <v>0</v>
      </c>
      <c r="G199" s="21">
        <f t="shared" ref="G199:G210" si="13">F199/D199*100</f>
        <v>0</v>
      </c>
      <c r="H199" s="47"/>
      <c r="I199" s="33"/>
      <c r="J199" s="33"/>
      <c r="K199" s="39"/>
      <c r="L199" s="40"/>
      <c r="M199" s="40"/>
    </row>
    <row r="200" spans="1:13" s="6" customFormat="1" ht="30.75" customHeight="1">
      <c r="A200" s="89"/>
      <c r="B200" s="54"/>
      <c r="C200" s="7" t="s">
        <v>373</v>
      </c>
      <c r="D200" s="21">
        <v>0</v>
      </c>
      <c r="E200" s="21">
        <v>0</v>
      </c>
      <c r="F200" s="21">
        <v>0</v>
      </c>
      <c r="G200" s="21" t="e">
        <f t="shared" si="13"/>
        <v>#DIV/0!</v>
      </c>
      <c r="H200" s="48"/>
      <c r="I200" s="34"/>
      <c r="J200" s="34"/>
      <c r="K200" s="39"/>
      <c r="L200" s="40"/>
      <c r="M200" s="40"/>
    </row>
    <row r="201" spans="1:13" s="6" customFormat="1" ht="21" customHeight="1">
      <c r="A201" s="87" t="s">
        <v>90</v>
      </c>
      <c r="B201" s="52" t="s">
        <v>111</v>
      </c>
      <c r="C201" s="11" t="s">
        <v>369</v>
      </c>
      <c r="D201" s="22">
        <f>SUM(D202:D205)</f>
        <v>0</v>
      </c>
      <c r="E201" s="22">
        <f>SUM(E202:E205)</f>
        <v>0</v>
      </c>
      <c r="F201" s="22">
        <f>SUM(F202:F205)</f>
        <v>0</v>
      </c>
      <c r="G201" s="21" t="e">
        <f t="shared" si="13"/>
        <v>#DIV/0!</v>
      </c>
      <c r="H201" s="44"/>
      <c r="I201" s="32"/>
      <c r="J201" s="38"/>
      <c r="K201" s="32" t="s">
        <v>361</v>
      </c>
      <c r="L201" s="39"/>
      <c r="M201" s="39"/>
    </row>
    <row r="202" spans="1:13" s="6" customFormat="1" ht="21" customHeight="1">
      <c r="A202" s="88"/>
      <c r="B202" s="53"/>
      <c r="C202" s="7" t="s">
        <v>370</v>
      </c>
      <c r="D202" s="21">
        <f>D207</f>
        <v>0</v>
      </c>
      <c r="E202" s="21">
        <f>E207</f>
        <v>0</v>
      </c>
      <c r="F202" s="21">
        <f>F207</f>
        <v>0</v>
      </c>
      <c r="G202" s="21" t="e">
        <f t="shared" si="13"/>
        <v>#DIV/0!</v>
      </c>
      <c r="H202" s="47"/>
      <c r="I202" s="33"/>
      <c r="J202" s="38"/>
      <c r="K202" s="33"/>
      <c r="L202" s="40"/>
      <c r="M202" s="40"/>
    </row>
    <row r="203" spans="1:13" s="6" customFormat="1" ht="21" customHeight="1">
      <c r="A203" s="88"/>
      <c r="B203" s="53"/>
      <c r="C203" s="7" t="s">
        <v>371</v>
      </c>
      <c r="D203" s="21">
        <f t="shared" ref="D203:F205" si="14">D208</f>
        <v>0</v>
      </c>
      <c r="E203" s="21">
        <f t="shared" si="14"/>
        <v>0</v>
      </c>
      <c r="F203" s="21">
        <f t="shared" si="14"/>
        <v>0</v>
      </c>
      <c r="G203" s="21" t="e">
        <f t="shared" si="13"/>
        <v>#DIV/0!</v>
      </c>
      <c r="H203" s="47"/>
      <c r="I203" s="33"/>
      <c r="J203" s="38"/>
      <c r="K203" s="33"/>
      <c r="L203" s="40"/>
      <c r="M203" s="40"/>
    </row>
    <row r="204" spans="1:13" s="6" customFormat="1" ht="21" customHeight="1">
      <c r="A204" s="88"/>
      <c r="B204" s="53"/>
      <c r="C204" s="7" t="s">
        <v>372</v>
      </c>
      <c r="D204" s="21">
        <f t="shared" si="14"/>
        <v>0</v>
      </c>
      <c r="E204" s="21">
        <f t="shared" si="14"/>
        <v>0</v>
      </c>
      <c r="F204" s="21">
        <f t="shared" si="14"/>
        <v>0</v>
      </c>
      <c r="G204" s="21" t="e">
        <f t="shared" si="13"/>
        <v>#DIV/0!</v>
      </c>
      <c r="H204" s="47"/>
      <c r="I204" s="33"/>
      <c r="J204" s="38"/>
      <c r="K204" s="33"/>
      <c r="L204" s="40"/>
      <c r="M204" s="40"/>
    </row>
    <row r="205" spans="1:13" s="6" customFormat="1" ht="21" customHeight="1">
      <c r="A205" s="89"/>
      <c r="B205" s="54"/>
      <c r="C205" s="7" t="s">
        <v>373</v>
      </c>
      <c r="D205" s="21">
        <f t="shared" si="14"/>
        <v>0</v>
      </c>
      <c r="E205" s="21">
        <f t="shared" si="14"/>
        <v>0</v>
      </c>
      <c r="F205" s="21">
        <f t="shared" si="14"/>
        <v>0</v>
      </c>
      <c r="G205" s="21" t="e">
        <f t="shared" si="13"/>
        <v>#DIV/0!</v>
      </c>
      <c r="H205" s="48"/>
      <c r="I205" s="34"/>
      <c r="J205" s="38"/>
      <c r="K205" s="34"/>
      <c r="L205" s="40"/>
      <c r="M205" s="40"/>
    </row>
    <row r="206" spans="1:13" s="6" customFormat="1" ht="21.75" customHeight="1">
      <c r="A206" s="109" t="s">
        <v>358</v>
      </c>
      <c r="B206" s="52" t="s">
        <v>356</v>
      </c>
      <c r="C206" s="11" t="s">
        <v>369</v>
      </c>
      <c r="D206" s="22">
        <f>SUM(D207:D210)</f>
        <v>0</v>
      </c>
      <c r="E206" s="22">
        <f>SUM(E207:E210)</f>
        <v>0</v>
      </c>
      <c r="F206" s="22">
        <f>SUM(F207:F210)</f>
        <v>0</v>
      </c>
      <c r="G206" s="21" t="e">
        <f t="shared" si="13"/>
        <v>#DIV/0!</v>
      </c>
      <c r="H206" s="44" t="s">
        <v>3</v>
      </c>
      <c r="I206" s="32" t="s">
        <v>181</v>
      </c>
      <c r="J206" s="39" t="s">
        <v>138</v>
      </c>
      <c r="K206" s="32" t="s">
        <v>361</v>
      </c>
      <c r="L206" s="39"/>
      <c r="M206" s="39">
        <v>827</v>
      </c>
    </row>
    <row r="207" spans="1:13" s="6" customFormat="1" ht="18" customHeight="1">
      <c r="A207" s="110"/>
      <c r="B207" s="53"/>
      <c r="C207" s="7" t="s">
        <v>370</v>
      </c>
      <c r="D207" s="21">
        <v>0</v>
      </c>
      <c r="E207" s="21">
        <v>0</v>
      </c>
      <c r="F207" s="21">
        <v>0</v>
      </c>
      <c r="G207" s="21" t="e">
        <f t="shared" si="13"/>
        <v>#DIV/0!</v>
      </c>
      <c r="H207" s="47"/>
      <c r="I207" s="33"/>
      <c r="J207" s="39"/>
      <c r="K207" s="33"/>
      <c r="L207" s="40"/>
      <c r="M207" s="40"/>
    </row>
    <row r="208" spans="1:13" s="6" customFormat="1" ht="18" customHeight="1">
      <c r="A208" s="110"/>
      <c r="B208" s="53"/>
      <c r="C208" s="7" t="s">
        <v>371</v>
      </c>
      <c r="D208" s="21">
        <v>0</v>
      </c>
      <c r="E208" s="21">
        <v>0</v>
      </c>
      <c r="F208" s="21">
        <v>0</v>
      </c>
      <c r="G208" s="21" t="e">
        <f t="shared" si="13"/>
        <v>#DIV/0!</v>
      </c>
      <c r="H208" s="47"/>
      <c r="I208" s="33"/>
      <c r="J208" s="39"/>
      <c r="K208" s="33"/>
      <c r="L208" s="40"/>
      <c r="M208" s="40"/>
    </row>
    <row r="209" spans="1:13" s="6" customFormat="1" ht="18" customHeight="1">
      <c r="A209" s="110"/>
      <c r="B209" s="53"/>
      <c r="C209" s="7" t="s">
        <v>372</v>
      </c>
      <c r="D209" s="21">
        <v>0</v>
      </c>
      <c r="E209" s="21">
        <v>0</v>
      </c>
      <c r="F209" s="21">
        <v>0</v>
      </c>
      <c r="G209" s="21" t="e">
        <f t="shared" si="13"/>
        <v>#DIV/0!</v>
      </c>
      <c r="H209" s="47"/>
      <c r="I209" s="33"/>
      <c r="J209" s="39"/>
      <c r="K209" s="33"/>
      <c r="L209" s="40"/>
      <c r="M209" s="40"/>
    </row>
    <row r="210" spans="1:13" s="6" customFormat="1" ht="18" customHeight="1">
      <c r="A210" s="110"/>
      <c r="B210" s="54"/>
      <c r="C210" s="7" t="s">
        <v>373</v>
      </c>
      <c r="D210" s="21">
        <v>0</v>
      </c>
      <c r="E210" s="21">
        <v>0</v>
      </c>
      <c r="F210" s="21">
        <v>0</v>
      </c>
      <c r="G210" s="21" t="e">
        <f t="shared" si="13"/>
        <v>#DIV/0!</v>
      </c>
      <c r="H210" s="48"/>
      <c r="I210" s="34"/>
      <c r="J210" s="39"/>
      <c r="K210" s="34"/>
      <c r="L210" s="40"/>
      <c r="M210" s="40"/>
    </row>
    <row r="211" spans="1:13" ht="19.5" customHeight="1">
      <c r="A211" s="106" t="s">
        <v>421</v>
      </c>
      <c r="B211" s="111" t="s">
        <v>422</v>
      </c>
      <c r="C211" s="11" t="s">
        <v>369</v>
      </c>
      <c r="D211" s="30">
        <f>SUM(D212:D215)</f>
        <v>163239.71699999998</v>
      </c>
      <c r="E211" s="30">
        <f>SUM(E212:E215)</f>
        <v>65535.941999999995</v>
      </c>
      <c r="F211" s="30">
        <f>SUM(F212:F215)</f>
        <v>61421.597999999998</v>
      </c>
      <c r="G211" s="26">
        <f>F211/D211*100</f>
        <v>37.626626123102142</v>
      </c>
      <c r="H211" s="44"/>
      <c r="I211" s="35"/>
      <c r="J211" s="38"/>
      <c r="K211" s="97" t="s">
        <v>423</v>
      </c>
      <c r="L211" s="39"/>
      <c r="M211" s="39">
        <v>826</v>
      </c>
    </row>
    <row r="212" spans="1:13" ht="15" customHeight="1">
      <c r="A212" s="107"/>
      <c r="B212" s="112"/>
      <c r="C212" s="7" t="s">
        <v>370</v>
      </c>
      <c r="D212" s="31">
        <f t="shared" ref="D212:F215" si="15">D217+D257+D282+D307</f>
        <v>163239.71699999998</v>
      </c>
      <c r="E212" s="31">
        <f>E217+E257+E282+E307</f>
        <v>65535.941999999995</v>
      </c>
      <c r="F212" s="31">
        <f t="shared" si="15"/>
        <v>61421.597999999998</v>
      </c>
      <c r="G212" s="26">
        <f>F212/D212*100</f>
        <v>37.626626123102142</v>
      </c>
      <c r="H212" s="47"/>
      <c r="I212" s="36"/>
      <c r="J212" s="38"/>
      <c r="K212" s="98"/>
      <c r="L212" s="40"/>
      <c r="M212" s="40"/>
    </row>
    <row r="213" spans="1:13" ht="15" customHeight="1">
      <c r="A213" s="107"/>
      <c r="B213" s="112"/>
      <c r="C213" s="7" t="s">
        <v>371</v>
      </c>
      <c r="D213" s="27">
        <f t="shared" si="15"/>
        <v>0</v>
      </c>
      <c r="E213" s="27">
        <f t="shared" si="15"/>
        <v>0</v>
      </c>
      <c r="F213" s="27">
        <f t="shared" si="15"/>
        <v>0</v>
      </c>
      <c r="G213" s="17">
        <v>0</v>
      </c>
      <c r="H213" s="47"/>
      <c r="I213" s="36"/>
      <c r="J213" s="38"/>
      <c r="K213" s="98"/>
      <c r="L213" s="40"/>
      <c r="M213" s="40"/>
    </row>
    <row r="214" spans="1:13" ht="15" customHeight="1">
      <c r="A214" s="107"/>
      <c r="B214" s="112"/>
      <c r="C214" s="7" t="s">
        <v>372</v>
      </c>
      <c r="D214" s="27">
        <f t="shared" si="15"/>
        <v>0</v>
      </c>
      <c r="E214" s="27">
        <f t="shared" si="15"/>
        <v>0</v>
      </c>
      <c r="F214" s="27">
        <f t="shared" si="15"/>
        <v>0</v>
      </c>
      <c r="G214" s="17">
        <v>0</v>
      </c>
      <c r="H214" s="47"/>
      <c r="I214" s="36"/>
      <c r="J214" s="38"/>
      <c r="K214" s="98"/>
      <c r="L214" s="40"/>
      <c r="M214" s="40"/>
    </row>
    <row r="215" spans="1:13" ht="15" customHeight="1">
      <c r="A215" s="108"/>
      <c r="B215" s="113"/>
      <c r="C215" s="7" t="s">
        <v>373</v>
      </c>
      <c r="D215" s="27">
        <f t="shared" si="15"/>
        <v>0</v>
      </c>
      <c r="E215" s="27">
        <f t="shared" si="15"/>
        <v>0</v>
      </c>
      <c r="F215" s="27">
        <f t="shared" si="15"/>
        <v>0</v>
      </c>
      <c r="G215" s="17">
        <v>0</v>
      </c>
      <c r="H215" s="48"/>
      <c r="I215" s="37"/>
      <c r="J215" s="38"/>
      <c r="K215" s="99"/>
      <c r="L215" s="40"/>
      <c r="M215" s="40"/>
    </row>
    <row r="216" spans="1:13" ht="30" customHeight="1">
      <c r="A216" s="49" t="s">
        <v>424</v>
      </c>
      <c r="B216" s="61" t="s">
        <v>263</v>
      </c>
      <c r="C216" s="11" t="s">
        <v>369</v>
      </c>
      <c r="D216" s="22">
        <f>SUM(D217:D220)</f>
        <v>0</v>
      </c>
      <c r="E216" s="22">
        <f>SUM(E217:E220)</f>
        <v>0</v>
      </c>
      <c r="F216" s="22">
        <f>SUM(F217:F220)</f>
        <v>0</v>
      </c>
      <c r="G216" s="17">
        <v>0</v>
      </c>
      <c r="H216" s="65"/>
      <c r="I216" s="35"/>
      <c r="J216" s="38"/>
      <c r="K216" s="97" t="s">
        <v>423</v>
      </c>
      <c r="L216" s="39"/>
      <c r="M216" s="32">
        <v>826</v>
      </c>
    </row>
    <row r="217" spans="1:13" ht="15" customHeight="1">
      <c r="A217" s="50"/>
      <c r="B217" s="62"/>
      <c r="C217" s="7" t="s">
        <v>370</v>
      </c>
      <c r="D217" s="27">
        <f t="shared" ref="D217:F220" si="16">D222+D227+D232+D237+D242+D247+D252</f>
        <v>0</v>
      </c>
      <c r="E217" s="27">
        <f t="shared" si="16"/>
        <v>0</v>
      </c>
      <c r="F217" s="27">
        <f t="shared" si="16"/>
        <v>0</v>
      </c>
      <c r="G217" s="17">
        <v>0</v>
      </c>
      <c r="H217" s="47"/>
      <c r="I217" s="36"/>
      <c r="J217" s="38"/>
      <c r="K217" s="98"/>
      <c r="L217" s="40"/>
      <c r="M217" s="33"/>
    </row>
    <row r="218" spans="1:13" ht="15" customHeight="1">
      <c r="A218" s="50"/>
      <c r="B218" s="62"/>
      <c r="C218" s="7" t="s">
        <v>371</v>
      </c>
      <c r="D218" s="27">
        <f t="shared" si="16"/>
        <v>0</v>
      </c>
      <c r="E218" s="27">
        <f t="shared" si="16"/>
        <v>0</v>
      </c>
      <c r="F218" s="27">
        <f t="shared" si="16"/>
        <v>0</v>
      </c>
      <c r="G218" s="17">
        <v>0</v>
      </c>
      <c r="H218" s="47"/>
      <c r="I218" s="36"/>
      <c r="J218" s="38"/>
      <c r="K218" s="98"/>
      <c r="L218" s="40"/>
      <c r="M218" s="33"/>
    </row>
    <row r="219" spans="1:13" ht="15" customHeight="1">
      <c r="A219" s="50"/>
      <c r="B219" s="62"/>
      <c r="C219" s="7" t="s">
        <v>372</v>
      </c>
      <c r="D219" s="27">
        <f t="shared" si="16"/>
        <v>0</v>
      </c>
      <c r="E219" s="27">
        <f t="shared" si="16"/>
        <v>0</v>
      </c>
      <c r="F219" s="27">
        <f t="shared" si="16"/>
        <v>0</v>
      </c>
      <c r="G219" s="17">
        <v>0</v>
      </c>
      <c r="H219" s="47"/>
      <c r="I219" s="36"/>
      <c r="J219" s="38"/>
      <c r="K219" s="98"/>
      <c r="L219" s="40"/>
      <c r="M219" s="33"/>
    </row>
    <row r="220" spans="1:13" ht="15" customHeight="1">
      <c r="A220" s="51"/>
      <c r="B220" s="63"/>
      <c r="C220" s="7" t="s">
        <v>373</v>
      </c>
      <c r="D220" s="27">
        <f t="shared" si="16"/>
        <v>0</v>
      </c>
      <c r="E220" s="27">
        <f t="shared" si="16"/>
        <v>0</v>
      </c>
      <c r="F220" s="27">
        <f t="shared" si="16"/>
        <v>0</v>
      </c>
      <c r="G220" s="17">
        <v>0</v>
      </c>
      <c r="H220" s="48"/>
      <c r="I220" s="37"/>
      <c r="J220" s="38"/>
      <c r="K220" s="99"/>
      <c r="L220" s="40"/>
      <c r="M220" s="34"/>
    </row>
    <row r="221" spans="1:13" ht="25.5" customHeight="1">
      <c r="A221" s="49" t="s">
        <v>425</v>
      </c>
      <c r="B221" s="61" t="s">
        <v>426</v>
      </c>
      <c r="C221" s="11" t="s">
        <v>369</v>
      </c>
      <c r="D221" s="22">
        <f>SUM(D222:D225)</f>
        <v>0</v>
      </c>
      <c r="E221" s="22">
        <f>SUM(E222:E225)</f>
        <v>0</v>
      </c>
      <c r="F221" s="22">
        <f>SUM(F222:F225)</f>
        <v>0</v>
      </c>
      <c r="G221" s="17">
        <v>0</v>
      </c>
      <c r="H221" s="65" t="s">
        <v>427</v>
      </c>
      <c r="I221" s="32" t="s">
        <v>140</v>
      </c>
      <c r="J221" s="39" t="s">
        <v>133</v>
      </c>
      <c r="K221" s="97" t="s">
        <v>423</v>
      </c>
      <c r="L221" s="39"/>
      <c r="M221" s="39">
        <v>826</v>
      </c>
    </row>
    <row r="222" spans="1:13" ht="15" customHeight="1">
      <c r="A222" s="50"/>
      <c r="B222" s="62"/>
      <c r="C222" s="7" t="s">
        <v>370</v>
      </c>
      <c r="D222" s="27">
        <v>0</v>
      </c>
      <c r="E222" s="27">
        <v>0</v>
      </c>
      <c r="F222" s="27">
        <v>0</v>
      </c>
      <c r="G222" s="17">
        <v>0</v>
      </c>
      <c r="H222" s="47"/>
      <c r="I222" s="33"/>
      <c r="J222" s="39"/>
      <c r="K222" s="98"/>
      <c r="L222" s="40"/>
      <c r="M222" s="40"/>
    </row>
    <row r="223" spans="1:13" ht="15" customHeight="1">
      <c r="A223" s="50"/>
      <c r="B223" s="62"/>
      <c r="C223" s="7" t="s">
        <v>371</v>
      </c>
      <c r="D223" s="27">
        <v>0</v>
      </c>
      <c r="E223" s="27">
        <v>0</v>
      </c>
      <c r="F223" s="27">
        <v>0</v>
      </c>
      <c r="G223" s="17">
        <v>0</v>
      </c>
      <c r="H223" s="47"/>
      <c r="I223" s="33"/>
      <c r="J223" s="39"/>
      <c r="K223" s="98"/>
      <c r="L223" s="40"/>
      <c r="M223" s="40"/>
    </row>
    <row r="224" spans="1:13" ht="15" customHeight="1">
      <c r="A224" s="50"/>
      <c r="B224" s="62"/>
      <c r="C224" s="7" t="s">
        <v>372</v>
      </c>
      <c r="D224" s="27">
        <v>0</v>
      </c>
      <c r="E224" s="27">
        <v>0</v>
      </c>
      <c r="F224" s="27">
        <v>0</v>
      </c>
      <c r="G224" s="17">
        <v>0</v>
      </c>
      <c r="H224" s="47"/>
      <c r="I224" s="33"/>
      <c r="J224" s="39"/>
      <c r="K224" s="98"/>
      <c r="L224" s="40"/>
      <c r="M224" s="40"/>
    </row>
    <row r="225" spans="1:13" ht="30.75" customHeight="1">
      <c r="A225" s="51"/>
      <c r="B225" s="63"/>
      <c r="C225" s="7" t="s">
        <v>373</v>
      </c>
      <c r="D225" s="27">
        <v>0</v>
      </c>
      <c r="E225" s="27">
        <v>0</v>
      </c>
      <c r="F225" s="27">
        <v>0</v>
      </c>
      <c r="G225" s="17">
        <v>0</v>
      </c>
      <c r="H225" s="48"/>
      <c r="I225" s="34"/>
      <c r="J225" s="39"/>
      <c r="K225" s="99"/>
      <c r="L225" s="40"/>
      <c r="M225" s="40"/>
    </row>
    <row r="226" spans="1:13" ht="20.25" customHeight="1">
      <c r="A226" s="49" t="s">
        <v>213</v>
      </c>
      <c r="B226" s="61" t="s">
        <v>437</v>
      </c>
      <c r="C226" s="11" t="s">
        <v>369</v>
      </c>
      <c r="D226" s="22">
        <f>SUM(D227:D230)</f>
        <v>0</v>
      </c>
      <c r="E226" s="22">
        <f>SUM(E227:E230)</f>
        <v>0</v>
      </c>
      <c r="F226" s="22">
        <f>SUM(F227:F230)</f>
        <v>0</v>
      </c>
      <c r="G226" s="17">
        <v>0</v>
      </c>
      <c r="H226" s="44" t="s">
        <v>102</v>
      </c>
      <c r="I226" s="32" t="s">
        <v>141</v>
      </c>
      <c r="J226" s="39" t="s">
        <v>133</v>
      </c>
      <c r="K226" s="97" t="s">
        <v>423</v>
      </c>
      <c r="L226" s="119"/>
      <c r="M226" s="39">
        <v>826</v>
      </c>
    </row>
    <row r="227" spans="1:13" ht="15" customHeight="1">
      <c r="A227" s="50"/>
      <c r="B227" s="62"/>
      <c r="C227" s="7" t="s">
        <v>370</v>
      </c>
      <c r="D227" s="27">
        <v>0</v>
      </c>
      <c r="E227" s="27">
        <v>0</v>
      </c>
      <c r="F227" s="27">
        <v>0</v>
      </c>
      <c r="G227" s="17">
        <v>0</v>
      </c>
      <c r="H227" s="47"/>
      <c r="I227" s="33"/>
      <c r="J227" s="39"/>
      <c r="K227" s="98"/>
      <c r="L227" s="40"/>
      <c r="M227" s="40"/>
    </row>
    <row r="228" spans="1:13" ht="15" customHeight="1">
      <c r="A228" s="50"/>
      <c r="B228" s="62"/>
      <c r="C228" s="7" t="s">
        <v>371</v>
      </c>
      <c r="D228" s="27">
        <v>0</v>
      </c>
      <c r="E228" s="27">
        <v>0</v>
      </c>
      <c r="F228" s="27">
        <v>0</v>
      </c>
      <c r="G228" s="17">
        <v>0</v>
      </c>
      <c r="H228" s="47"/>
      <c r="I228" s="33"/>
      <c r="J228" s="39"/>
      <c r="K228" s="98"/>
      <c r="L228" s="40"/>
      <c r="M228" s="40"/>
    </row>
    <row r="229" spans="1:13" ht="19.5" customHeight="1">
      <c r="A229" s="50"/>
      <c r="B229" s="62"/>
      <c r="C229" s="7" t="s">
        <v>372</v>
      </c>
      <c r="D229" s="27">
        <v>0</v>
      </c>
      <c r="E229" s="27">
        <v>0</v>
      </c>
      <c r="F229" s="27">
        <v>0</v>
      </c>
      <c r="G229" s="17">
        <v>0</v>
      </c>
      <c r="H229" s="47"/>
      <c r="I229" s="33"/>
      <c r="J229" s="39"/>
      <c r="K229" s="98"/>
      <c r="L229" s="40"/>
      <c r="M229" s="40"/>
    </row>
    <row r="230" spans="1:13" ht="19.5" customHeight="1">
      <c r="A230" s="51"/>
      <c r="B230" s="63"/>
      <c r="C230" s="7" t="s">
        <v>373</v>
      </c>
      <c r="D230" s="27">
        <v>0</v>
      </c>
      <c r="E230" s="27">
        <v>0</v>
      </c>
      <c r="F230" s="27">
        <v>0</v>
      </c>
      <c r="G230" s="17">
        <v>0</v>
      </c>
      <c r="H230" s="48"/>
      <c r="I230" s="34"/>
      <c r="J230" s="39"/>
      <c r="K230" s="99"/>
      <c r="L230" s="40"/>
      <c r="M230" s="40"/>
    </row>
    <row r="231" spans="1:13" ht="17.25" customHeight="1">
      <c r="A231" s="49" t="s">
        <v>214</v>
      </c>
      <c r="B231" s="61" t="s">
        <v>438</v>
      </c>
      <c r="C231" s="11" t="s">
        <v>369</v>
      </c>
      <c r="D231" s="22">
        <f>SUM(D232:D235)</f>
        <v>0</v>
      </c>
      <c r="E231" s="22">
        <f>SUM(E232:E235)</f>
        <v>0</v>
      </c>
      <c r="F231" s="22">
        <f>SUM(F232:F235)</f>
        <v>0</v>
      </c>
      <c r="G231" s="17">
        <v>0</v>
      </c>
      <c r="H231" s="44" t="s">
        <v>439</v>
      </c>
      <c r="I231" s="32" t="s">
        <v>142</v>
      </c>
      <c r="J231" s="39" t="s">
        <v>133</v>
      </c>
      <c r="K231" s="97" t="s">
        <v>423</v>
      </c>
      <c r="L231" s="39"/>
      <c r="M231" s="39">
        <v>826</v>
      </c>
    </row>
    <row r="232" spans="1:13" ht="15" customHeight="1">
      <c r="A232" s="50"/>
      <c r="B232" s="62"/>
      <c r="C232" s="7" t="s">
        <v>370</v>
      </c>
      <c r="D232" s="27">
        <v>0</v>
      </c>
      <c r="E232" s="27">
        <v>0</v>
      </c>
      <c r="F232" s="27">
        <v>0</v>
      </c>
      <c r="G232" s="17">
        <v>0</v>
      </c>
      <c r="H232" s="47"/>
      <c r="I232" s="33"/>
      <c r="J232" s="39"/>
      <c r="K232" s="98"/>
      <c r="L232" s="40"/>
      <c r="M232" s="40"/>
    </row>
    <row r="233" spans="1:13" ht="15" customHeight="1">
      <c r="A233" s="50"/>
      <c r="B233" s="62"/>
      <c r="C233" s="7" t="s">
        <v>371</v>
      </c>
      <c r="D233" s="27">
        <v>0</v>
      </c>
      <c r="E233" s="27">
        <v>0</v>
      </c>
      <c r="F233" s="27">
        <v>0</v>
      </c>
      <c r="G233" s="17">
        <v>0</v>
      </c>
      <c r="H233" s="47"/>
      <c r="I233" s="33"/>
      <c r="J233" s="39"/>
      <c r="K233" s="98"/>
      <c r="L233" s="40"/>
      <c r="M233" s="40"/>
    </row>
    <row r="234" spans="1:13" ht="20.25" customHeight="1">
      <c r="A234" s="50"/>
      <c r="B234" s="62"/>
      <c r="C234" s="7" t="s">
        <v>372</v>
      </c>
      <c r="D234" s="27">
        <v>0</v>
      </c>
      <c r="E234" s="27">
        <v>0</v>
      </c>
      <c r="F234" s="27">
        <v>0</v>
      </c>
      <c r="G234" s="17">
        <v>0</v>
      </c>
      <c r="H234" s="47"/>
      <c r="I234" s="33"/>
      <c r="J234" s="39"/>
      <c r="K234" s="98"/>
      <c r="L234" s="40"/>
      <c r="M234" s="40"/>
    </row>
    <row r="235" spans="1:13" ht="30" customHeight="1">
      <c r="A235" s="51"/>
      <c r="B235" s="63"/>
      <c r="C235" s="7" t="s">
        <v>373</v>
      </c>
      <c r="D235" s="27">
        <v>0</v>
      </c>
      <c r="E235" s="27">
        <v>0</v>
      </c>
      <c r="F235" s="27">
        <v>0</v>
      </c>
      <c r="G235" s="17">
        <v>0</v>
      </c>
      <c r="H235" s="48"/>
      <c r="I235" s="34"/>
      <c r="J235" s="39"/>
      <c r="K235" s="99"/>
      <c r="L235" s="40"/>
      <c r="M235" s="40"/>
    </row>
    <row r="236" spans="1:13" ht="23.25" customHeight="1">
      <c r="A236" s="49" t="s">
        <v>215</v>
      </c>
      <c r="B236" s="61" t="s">
        <v>440</v>
      </c>
      <c r="C236" s="11" t="s">
        <v>369</v>
      </c>
      <c r="D236" s="22">
        <f>SUM(D237:D240)</f>
        <v>0</v>
      </c>
      <c r="E236" s="22">
        <f>SUM(E237:E240)</f>
        <v>0</v>
      </c>
      <c r="F236" s="22">
        <f>SUM(F237:F240)</f>
        <v>0</v>
      </c>
      <c r="G236" s="17">
        <v>0</v>
      </c>
      <c r="H236" s="44" t="s">
        <v>441</v>
      </c>
      <c r="I236" s="32" t="s">
        <v>182</v>
      </c>
      <c r="J236" s="39" t="s">
        <v>132</v>
      </c>
      <c r="K236" s="97" t="s">
        <v>423</v>
      </c>
      <c r="L236" s="35" t="s">
        <v>276</v>
      </c>
      <c r="M236" s="39">
        <v>826</v>
      </c>
    </row>
    <row r="237" spans="1:13" ht="15" customHeight="1">
      <c r="A237" s="50"/>
      <c r="B237" s="62"/>
      <c r="C237" s="7" t="s">
        <v>370</v>
      </c>
      <c r="D237" s="27">
        <v>0</v>
      </c>
      <c r="E237" s="27">
        <v>0</v>
      </c>
      <c r="F237" s="27">
        <v>0</v>
      </c>
      <c r="G237" s="17">
        <v>0</v>
      </c>
      <c r="H237" s="47"/>
      <c r="I237" s="33"/>
      <c r="J237" s="39"/>
      <c r="K237" s="98"/>
      <c r="L237" s="67"/>
      <c r="M237" s="40"/>
    </row>
    <row r="238" spans="1:13" ht="15" customHeight="1">
      <c r="A238" s="50"/>
      <c r="B238" s="62"/>
      <c r="C238" s="7" t="s">
        <v>371</v>
      </c>
      <c r="D238" s="27">
        <v>0</v>
      </c>
      <c r="E238" s="27">
        <v>0</v>
      </c>
      <c r="F238" s="27">
        <v>0</v>
      </c>
      <c r="G238" s="17">
        <v>0</v>
      </c>
      <c r="H238" s="47"/>
      <c r="I238" s="33"/>
      <c r="J238" s="39"/>
      <c r="K238" s="98"/>
      <c r="L238" s="67"/>
      <c r="M238" s="40"/>
    </row>
    <row r="239" spans="1:13" ht="15" customHeight="1">
      <c r="A239" s="50"/>
      <c r="B239" s="62"/>
      <c r="C239" s="7" t="s">
        <v>372</v>
      </c>
      <c r="D239" s="27">
        <v>0</v>
      </c>
      <c r="E239" s="27">
        <v>0</v>
      </c>
      <c r="F239" s="27">
        <v>0</v>
      </c>
      <c r="G239" s="17">
        <v>0</v>
      </c>
      <c r="H239" s="47"/>
      <c r="I239" s="33"/>
      <c r="J239" s="39"/>
      <c r="K239" s="98"/>
      <c r="L239" s="67"/>
      <c r="M239" s="40"/>
    </row>
    <row r="240" spans="1:13" ht="15" customHeight="1">
      <c r="A240" s="51"/>
      <c r="B240" s="63"/>
      <c r="C240" s="7" t="s">
        <v>373</v>
      </c>
      <c r="D240" s="27">
        <v>0</v>
      </c>
      <c r="E240" s="27">
        <v>0</v>
      </c>
      <c r="F240" s="27">
        <v>0</v>
      </c>
      <c r="G240" s="17">
        <v>0</v>
      </c>
      <c r="H240" s="48"/>
      <c r="I240" s="34"/>
      <c r="J240" s="39"/>
      <c r="K240" s="99"/>
      <c r="L240" s="68"/>
      <c r="M240" s="40"/>
    </row>
    <row r="241" spans="1:13" ht="28.5" customHeight="1">
      <c r="A241" s="49" t="s">
        <v>216</v>
      </c>
      <c r="B241" s="103" t="s">
        <v>442</v>
      </c>
      <c r="C241" s="11" t="s">
        <v>369</v>
      </c>
      <c r="D241" s="22">
        <f>SUM(D242:D245)</f>
        <v>0</v>
      </c>
      <c r="E241" s="22">
        <f>SUM(E242:E245)</f>
        <v>0</v>
      </c>
      <c r="F241" s="22">
        <f>SUM(F242:F245)</f>
        <v>0</v>
      </c>
      <c r="G241" s="17">
        <v>0</v>
      </c>
      <c r="H241" s="44" t="s">
        <v>443</v>
      </c>
      <c r="I241" s="32" t="s">
        <v>143</v>
      </c>
      <c r="J241" s="32" t="s">
        <v>133</v>
      </c>
      <c r="K241" s="97" t="s">
        <v>423</v>
      </c>
      <c r="L241" s="39"/>
      <c r="M241" s="39">
        <v>826</v>
      </c>
    </row>
    <row r="242" spans="1:13" ht="22.5" customHeight="1">
      <c r="A242" s="50"/>
      <c r="B242" s="104"/>
      <c r="C242" s="7" t="s">
        <v>370</v>
      </c>
      <c r="D242" s="27">
        <v>0</v>
      </c>
      <c r="E242" s="27">
        <v>0</v>
      </c>
      <c r="F242" s="27">
        <v>0</v>
      </c>
      <c r="G242" s="17">
        <v>0</v>
      </c>
      <c r="H242" s="47"/>
      <c r="I242" s="33"/>
      <c r="J242" s="33"/>
      <c r="K242" s="98"/>
      <c r="L242" s="40"/>
      <c r="M242" s="40"/>
    </row>
    <row r="243" spans="1:13" ht="15" customHeight="1">
      <c r="A243" s="50"/>
      <c r="B243" s="104"/>
      <c r="C243" s="7" t="s">
        <v>371</v>
      </c>
      <c r="D243" s="27">
        <v>0</v>
      </c>
      <c r="E243" s="27">
        <v>0</v>
      </c>
      <c r="F243" s="27">
        <v>0</v>
      </c>
      <c r="G243" s="17">
        <v>0</v>
      </c>
      <c r="H243" s="47"/>
      <c r="I243" s="33"/>
      <c r="J243" s="33"/>
      <c r="K243" s="98"/>
      <c r="L243" s="40"/>
      <c r="M243" s="40"/>
    </row>
    <row r="244" spans="1:13" ht="21.75" customHeight="1">
      <c r="A244" s="50"/>
      <c r="B244" s="104"/>
      <c r="C244" s="7" t="s">
        <v>372</v>
      </c>
      <c r="D244" s="27">
        <v>0</v>
      </c>
      <c r="E244" s="27">
        <v>0</v>
      </c>
      <c r="F244" s="27">
        <v>0</v>
      </c>
      <c r="G244" s="17">
        <v>0</v>
      </c>
      <c r="H244" s="47"/>
      <c r="I244" s="33"/>
      <c r="J244" s="33"/>
      <c r="K244" s="98"/>
      <c r="L244" s="40"/>
      <c r="M244" s="40"/>
    </row>
    <row r="245" spans="1:13" ht="19.5" customHeight="1">
      <c r="A245" s="51"/>
      <c r="B245" s="105"/>
      <c r="C245" s="7" t="s">
        <v>373</v>
      </c>
      <c r="D245" s="27">
        <v>0</v>
      </c>
      <c r="E245" s="27">
        <v>0</v>
      </c>
      <c r="F245" s="27">
        <v>0</v>
      </c>
      <c r="G245" s="17">
        <v>0</v>
      </c>
      <c r="H245" s="48"/>
      <c r="I245" s="34"/>
      <c r="J245" s="34"/>
      <c r="K245" s="99"/>
      <c r="L245" s="40"/>
      <c r="M245" s="40"/>
    </row>
    <row r="246" spans="1:13" ht="21" customHeight="1">
      <c r="A246" s="49" t="s">
        <v>217</v>
      </c>
      <c r="B246" s="103" t="s">
        <v>444</v>
      </c>
      <c r="C246" s="11" t="s">
        <v>369</v>
      </c>
      <c r="D246" s="22">
        <f>SUM(D247:D250)</f>
        <v>0</v>
      </c>
      <c r="E246" s="22">
        <f>SUM(E247:E250)</f>
        <v>0</v>
      </c>
      <c r="F246" s="22">
        <f>SUM(F247:F250)</f>
        <v>0</v>
      </c>
      <c r="G246" s="17">
        <v>0</v>
      </c>
      <c r="H246" s="44" t="s">
        <v>445</v>
      </c>
      <c r="I246" s="32" t="s">
        <v>144</v>
      </c>
      <c r="J246" s="39" t="s">
        <v>133</v>
      </c>
      <c r="K246" s="97" t="s">
        <v>423</v>
      </c>
      <c r="L246" s="39"/>
      <c r="M246" s="39">
        <v>826</v>
      </c>
    </row>
    <row r="247" spans="1:13" ht="15" customHeight="1">
      <c r="A247" s="50"/>
      <c r="B247" s="104"/>
      <c r="C247" s="7" t="s">
        <v>370</v>
      </c>
      <c r="D247" s="27">
        <v>0</v>
      </c>
      <c r="E247" s="27">
        <v>0</v>
      </c>
      <c r="F247" s="27">
        <v>0</v>
      </c>
      <c r="G247" s="17">
        <v>0</v>
      </c>
      <c r="H247" s="47"/>
      <c r="I247" s="33"/>
      <c r="J247" s="39"/>
      <c r="K247" s="98"/>
      <c r="L247" s="40"/>
      <c r="M247" s="40"/>
    </row>
    <row r="248" spans="1:13" ht="15" customHeight="1">
      <c r="A248" s="50"/>
      <c r="B248" s="104"/>
      <c r="C248" s="7" t="s">
        <v>371</v>
      </c>
      <c r="D248" s="27">
        <v>0</v>
      </c>
      <c r="E248" s="27">
        <v>0</v>
      </c>
      <c r="F248" s="27">
        <v>0</v>
      </c>
      <c r="G248" s="17">
        <v>0</v>
      </c>
      <c r="H248" s="47"/>
      <c r="I248" s="33"/>
      <c r="J248" s="39"/>
      <c r="K248" s="98"/>
      <c r="L248" s="40"/>
      <c r="M248" s="40"/>
    </row>
    <row r="249" spans="1:13" ht="15" customHeight="1">
      <c r="A249" s="50"/>
      <c r="B249" s="104"/>
      <c r="C249" s="7" t="s">
        <v>372</v>
      </c>
      <c r="D249" s="27">
        <v>0</v>
      </c>
      <c r="E249" s="27">
        <v>0</v>
      </c>
      <c r="F249" s="27">
        <v>0</v>
      </c>
      <c r="G249" s="17">
        <v>0</v>
      </c>
      <c r="H249" s="47"/>
      <c r="I249" s="33"/>
      <c r="J249" s="39"/>
      <c r="K249" s="98"/>
      <c r="L249" s="40"/>
      <c r="M249" s="40"/>
    </row>
    <row r="250" spans="1:13" ht="29.25" customHeight="1">
      <c r="A250" s="51"/>
      <c r="B250" s="105"/>
      <c r="C250" s="7" t="s">
        <v>373</v>
      </c>
      <c r="D250" s="27">
        <v>0</v>
      </c>
      <c r="E250" s="27">
        <v>0</v>
      </c>
      <c r="F250" s="27">
        <v>0</v>
      </c>
      <c r="G250" s="17">
        <v>0</v>
      </c>
      <c r="H250" s="48"/>
      <c r="I250" s="34"/>
      <c r="J250" s="39"/>
      <c r="K250" s="99"/>
      <c r="L250" s="40"/>
      <c r="M250" s="40"/>
    </row>
    <row r="251" spans="1:13" ht="21.75" customHeight="1">
      <c r="A251" s="49" t="s">
        <v>218</v>
      </c>
      <c r="B251" s="103" t="s">
        <v>446</v>
      </c>
      <c r="C251" s="11" t="s">
        <v>369</v>
      </c>
      <c r="D251" s="27">
        <f>SUM(D252:D255)</f>
        <v>0</v>
      </c>
      <c r="E251" s="27">
        <f>SUM(E252:E255)</f>
        <v>0</v>
      </c>
      <c r="F251" s="27">
        <f>SUM(F252:F255)</f>
        <v>0</v>
      </c>
      <c r="G251" s="17">
        <v>0</v>
      </c>
      <c r="H251" s="44" t="s">
        <v>447</v>
      </c>
      <c r="I251" s="32" t="s">
        <v>145</v>
      </c>
      <c r="J251" s="39" t="s">
        <v>133</v>
      </c>
      <c r="K251" s="97" t="s">
        <v>423</v>
      </c>
      <c r="L251" s="39"/>
      <c r="M251" s="39">
        <v>826</v>
      </c>
    </row>
    <row r="252" spans="1:13" ht="15" customHeight="1">
      <c r="A252" s="50"/>
      <c r="B252" s="104"/>
      <c r="C252" s="7" t="s">
        <v>370</v>
      </c>
      <c r="D252" s="27">
        <v>0</v>
      </c>
      <c r="E252" s="27">
        <v>0</v>
      </c>
      <c r="F252" s="27">
        <v>0</v>
      </c>
      <c r="G252" s="17">
        <v>0</v>
      </c>
      <c r="H252" s="47"/>
      <c r="I252" s="33"/>
      <c r="J252" s="39"/>
      <c r="K252" s="98"/>
      <c r="L252" s="40"/>
      <c r="M252" s="40"/>
    </row>
    <row r="253" spans="1:13" ht="15" customHeight="1">
      <c r="A253" s="50"/>
      <c r="B253" s="104"/>
      <c r="C253" s="7" t="s">
        <v>371</v>
      </c>
      <c r="D253" s="27">
        <v>0</v>
      </c>
      <c r="E253" s="27">
        <v>0</v>
      </c>
      <c r="F253" s="27">
        <v>0</v>
      </c>
      <c r="G253" s="17">
        <v>0</v>
      </c>
      <c r="H253" s="47"/>
      <c r="I253" s="33"/>
      <c r="J253" s="39"/>
      <c r="K253" s="98"/>
      <c r="L253" s="40"/>
      <c r="M253" s="40"/>
    </row>
    <row r="254" spans="1:13" ht="18" customHeight="1">
      <c r="A254" s="50"/>
      <c r="B254" s="104"/>
      <c r="C254" s="7" t="s">
        <v>372</v>
      </c>
      <c r="D254" s="27">
        <v>0</v>
      </c>
      <c r="E254" s="27">
        <v>0</v>
      </c>
      <c r="F254" s="27">
        <v>0</v>
      </c>
      <c r="G254" s="17">
        <v>0</v>
      </c>
      <c r="H254" s="47"/>
      <c r="I254" s="33"/>
      <c r="J254" s="39"/>
      <c r="K254" s="98"/>
      <c r="L254" s="40"/>
      <c r="M254" s="40"/>
    </row>
    <row r="255" spans="1:13" ht="18" customHeight="1">
      <c r="A255" s="51"/>
      <c r="B255" s="105"/>
      <c r="C255" s="7" t="s">
        <v>373</v>
      </c>
      <c r="D255" s="27">
        <v>0</v>
      </c>
      <c r="E255" s="27">
        <v>0</v>
      </c>
      <c r="F255" s="27">
        <v>0</v>
      </c>
      <c r="G255" s="17">
        <v>0</v>
      </c>
      <c r="H255" s="48"/>
      <c r="I255" s="34"/>
      <c r="J255" s="39"/>
      <c r="K255" s="99"/>
      <c r="L255" s="40"/>
      <c r="M255" s="40"/>
    </row>
    <row r="256" spans="1:13" ht="27" customHeight="1">
      <c r="A256" s="49" t="s">
        <v>448</v>
      </c>
      <c r="B256" s="61" t="s">
        <v>266</v>
      </c>
      <c r="C256" s="11" t="s">
        <v>369</v>
      </c>
      <c r="D256" s="22">
        <f>SUM(D257:D260)</f>
        <v>105440.82699999999</v>
      </c>
      <c r="E256" s="22">
        <f>SUM(E257:E260)</f>
        <v>53738.154999999999</v>
      </c>
      <c r="F256" s="22">
        <f>SUM(F257:F260)</f>
        <v>49623.811000000002</v>
      </c>
      <c r="G256" s="17">
        <f>F256/D256*100</f>
        <v>47.063184548049882</v>
      </c>
      <c r="H256" s="100"/>
      <c r="I256" s="35"/>
      <c r="J256" s="38"/>
      <c r="K256" s="97" t="s">
        <v>449</v>
      </c>
      <c r="L256" s="39"/>
      <c r="M256" s="32">
        <v>826</v>
      </c>
    </row>
    <row r="257" spans="1:13" ht="21" customHeight="1">
      <c r="A257" s="50"/>
      <c r="B257" s="62"/>
      <c r="C257" s="7" t="s">
        <v>370</v>
      </c>
      <c r="D257" s="27">
        <f t="shared" ref="D257:F260" si="17">D262+D267+D272+D277</f>
        <v>105440.82699999999</v>
      </c>
      <c r="E257" s="27">
        <f t="shared" si="17"/>
        <v>53738.154999999999</v>
      </c>
      <c r="F257" s="27">
        <f t="shared" si="17"/>
        <v>49623.811000000002</v>
      </c>
      <c r="G257" s="17">
        <f>F257/D257*100</f>
        <v>47.063184548049882</v>
      </c>
      <c r="H257" s="101"/>
      <c r="I257" s="36"/>
      <c r="J257" s="38"/>
      <c r="K257" s="98"/>
      <c r="L257" s="40"/>
      <c r="M257" s="33"/>
    </row>
    <row r="258" spans="1:13" ht="25.5" customHeight="1">
      <c r="A258" s="50"/>
      <c r="B258" s="62"/>
      <c r="C258" s="7" t="s">
        <v>371</v>
      </c>
      <c r="D258" s="27">
        <f t="shared" si="17"/>
        <v>0</v>
      </c>
      <c r="E258" s="27">
        <f t="shared" si="17"/>
        <v>0</v>
      </c>
      <c r="F258" s="27">
        <f t="shared" si="17"/>
        <v>0</v>
      </c>
      <c r="G258" s="17">
        <v>0</v>
      </c>
      <c r="H258" s="101"/>
      <c r="I258" s="36"/>
      <c r="J258" s="38"/>
      <c r="K258" s="98"/>
      <c r="L258" s="40"/>
      <c r="M258" s="33"/>
    </row>
    <row r="259" spans="1:13" ht="20.25" customHeight="1">
      <c r="A259" s="50"/>
      <c r="B259" s="62"/>
      <c r="C259" s="7" t="s">
        <v>372</v>
      </c>
      <c r="D259" s="27">
        <f t="shared" si="17"/>
        <v>0</v>
      </c>
      <c r="E259" s="27">
        <f t="shared" si="17"/>
        <v>0</v>
      </c>
      <c r="F259" s="27">
        <f t="shared" si="17"/>
        <v>0</v>
      </c>
      <c r="G259" s="17">
        <v>0</v>
      </c>
      <c r="H259" s="101"/>
      <c r="I259" s="36"/>
      <c r="J259" s="38"/>
      <c r="K259" s="98"/>
      <c r="L259" s="40"/>
      <c r="M259" s="33"/>
    </row>
    <row r="260" spans="1:13" ht="22.5" customHeight="1">
      <c r="A260" s="51"/>
      <c r="B260" s="63"/>
      <c r="C260" s="7" t="s">
        <v>373</v>
      </c>
      <c r="D260" s="27">
        <f t="shared" si="17"/>
        <v>0</v>
      </c>
      <c r="E260" s="27">
        <f t="shared" si="17"/>
        <v>0</v>
      </c>
      <c r="F260" s="27">
        <f t="shared" si="17"/>
        <v>0</v>
      </c>
      <c r="G260" s="17">
        <v>0</v>
      </c>
      <c r="H260" s="102"/>
      <c r="I260" s="37"/>
      <c r="J260" s="38"/>
      <c r="K260" s="99"/>
      <c r="L260" s="40"/>
      <c r="M260" s="34"/>
    </row>
    <row r="261" spans="1:13" ht="28.5" customHeight="1">
      <c r="A261" s="49" t="s">
        <v>450</v>
      </c>
      <c r="B261" s="61" t="s">
        <v>451</v>
      </c>
      <c r="C261" s="11" t="s">
        <v>369</v>
      </c>
      <c r="D261" s="22">
        <f>SUM(D262:D265)</f>
        <v>405</v>
      </c>
      <c r="E261" s="22">
        <f>SUM(E262:E265)</f>
        <v>210.857</v>
      </c>
      <c r="F261" s="22">
        <f>SUM(F262:F265)</f>
        <v>210.857</v>
      </c>
      <c r="G261" s="17">
        <f>F261/D261*100</f>
        <v>52.063456790123453</v>
      </c>
      <c r="H261" s="65" t="s">
        <v>452</v>
      </c>
      <c r="I261" s="32" t="s">
        <v>146</v>
      </c>
      <c r="J261" s="39" t="s">
        <v>133</v>
      </c>
      <c r="K261" s="97" t="s">
        <v>449</v>
      </c>
      <c r="L261" s="39"/>
      <c r="M261" s="39">
        <v>826</v>
      </c>
    </row>
    <row r="262" spans="1:13" ht="15" customHeight="1">
      <c r="A262" s="50"/>
      <c r="B262" s="62"/>
      <c r="C262" s="7" t="s">
        <v>370</v>
      </c>
      <c r="D262" s="27">
        <v>405</v>
      </c>
      <c r="E262" s="27">
        <v>210.857</v>
      </c>
      <c r="F262" s="27">
        <v>210.857</v>
      </c>
      <c r="G262" s="17">
        <f>F262/D262*100</f>
        <v>52.063456790123453</v>
      </c>
      <c r="H262" s="47"/>
      <c r="I262" s="33"/>
      <c r="J262" s="39"/>
      <c r="K262" s="98"/>
      <c r="L262" s="40"/>
      <c r="M262" s="40"/>
    </row>
    <row r="263" spans="1:13" ht="15" customHeight="1">
      <c r="A263" s="50"/>
      <c r="B263" s="62"/>
      <c r="C263" s="7" t="s">
        <v>371</v>
      </c>
      <c r="D263" s="27">
        <v>0</v>
      </c>
      <c r="E263" s="27">
        <v>0</v>
      </c>
      <c r="F263" s="27">
        <v>0</v>
      </c>
      <c r="G263" s="17">
        <v>0</v>
      </c>
      <c r="H263" s="47"/>
      <c r="I263" s="33"/>
      <c r="J263" s="39"/>
      <c r="K263" s="98"/>
      <c r="L263" s="40"/>
      <c r="M263" s="40"/>
    </row>
    <row r="264" spans="1:13" ht="20.25" customHeight="1">
      <c r="A264" s="50"/>
      <c r="B264" s="62"/>
      <c r="C264" s="7" t="s">
        <v>372</v>
      </c>
      <c r="D264" s="27">
        <v>0</v>
      </c>
      <c r="E264" s="27">
        <v>0</v>
      </c>
      <c r="F264" s="27">
        <v>0</v>
      </c>
      <c r="G264" s="17">
        <v>0</v>
      </c>
      <c r="H264" s="47"/>
      <c r="I264" s="33"/>
      <c r="J264" s="39"/>
      <c r="K264" s="98"/>
      <c r="L264" s="40"/>
      <c r="M264" s="40"/>
    </row>
    <row r="265" spans="1:13" ht="15" customHeight="1">
      <c r="A265" s="51"/>
      <c r="B265" s="63"/>
      <c r="C265" s="7" t="s">
        <v>373</v>
      </c>
      <c r="D265" s="27">
        <v>0</v>
      </c>
      <c r="E265" s="27">
        <v>0</v>
      </c>
      <c r="F265" s="27">
        <v>0</v>
      </c>
      <c r="G265" s="17">
        <v>0</v>
      </c>
      <c r="H265" s="48"/>
      <c r="I265" s="34"/>
      <c r="J265" s="39"/>
      <c r="K265" s="99"/>
      <c r="L265" s="40"/>
      <c r="M265" s="40"/>
    </row>
    <row r="266" spans="1:13" ht="20.25" customHeight="1">
      <c r="A266" s="69" t="s">
        <v>219</v>
      </c>
      <c r="B266" s="122" t="s">
        <v>453</v>
      </c>
      <c r="C266" s="11" t="s">
        <v>369</v>
      </c>
      <c r="D266" s="22">
        <f>SUM(D267:D270)</f>
        <v>436.8</v>
      </c>
      <c r="E266" s="22">
        <f>SUM(E267:E270)</f>
        <v>105.57</v>
      </c>
      <c r="F266" s="22">
        <f>SUM(F267:F270)</f>
        <v>105.57</v>
      </c>
      <c r="G266" s="17">
        <f>F266/D266*100</f>
        <v>24.16895604395604</v>
      </c>
      <c r="H266" s="66" t="s">
        <v>147</v>
      </c>
      <c r="I266" s="32" t="s">
        <v>148</v>
      </c>
      <c r="J266" s="32" t="s">
        <v>132</v>
      </c>
      <c r="K266" s="97" t="s">
        <v>449</v>
      </c>
      <c r="L266" s="39" t="s">
        <v>183</v>
      </c>
      <c r="M266" s="39">
        <v>826</v>
      </c>
    </row>
    <row r="267" spans="1:13" ht="15" customHeight="1">
      <c r="A267" s="70"/>
      <c r="B267" s="123"/>
      <c r="C267" s="7" t="s">
        <v>370</v>
      </c>
      <c r="D267" s="27">
        <v>436.8</v>
      </c>
      <c r="E267" s="27">
        <v>105.57</v>
      </c>
      <c r="F267" s="27">
        <v>105.57</v>
      </c>
      <c r="G267" s="17">
        <f>F267/D267*100</f>
        <v>24.16895604395604</v>
      </c>
      <c r="H267" s="67"/>
      <c r="I267" s="33"/>
      <c r="J267" s="33"/>
      <c r="K267" s="98"/>
      <c r="L267" s="40"/>
      <c r="M267" s="40"/>
    </row>
    <row r="268" spans="1:13" ht="15" customHeight="1">
      <c r="A268" s="70"/>
      <c r="B268" s="123"/>
      <c r="C268" s="7" t="s">
        <v>371</v>
      </c>
      <c r="D268" s="27">
        <v>0</v>
      </c>
      <c r="E268" s="27">
        <v>0</v>
      </c>
      <c r="F268" s="27">
        <v>0</v>
      </c>
      <c r="G268" s="17">
        <v>0</v>
      </c>
      <c r="H268" s="67"/>
      <c r="I268" s="33"/>
      <c r="J268" s="33"/>
      <c r="K268" s="98"/>
      <c r="L268" s="40"/>
      <c r="M268" s="40"/>
    </row>
    <row r="269" spans="1:13" ht="15" customHeight="1">
      <c r="A269" s="70"/>
      <c r="B269" s="123"/>
      <c r="C269" s="7" t="s">
        <v>372</v>
      </c>
      <c r="D269" s="27">
        <v>0</v>
      </c>
      <c r="E269" s="27">
        <v>0</v>
      </c>
      <c r="F269" s="27">
        <v>0</v>
      </c>
      <c r="G269" s="17">
        <v>0</v>
      </c>
      <c r="H269" s="67"/>
      <c r="I269" s="33"/>
      <c r="J269" s="33"/>
      <c r="K269" s="98"/>
      <c r="L269" s="40"/>
      <c r="M269" s="40"/>
    </row>
    <row r="270" spans="1:13" ht="15" customHeight="1">
      <c r="A270" s="71"/>
      <c r="B270" s="124"/>
      <c r="C270" s="7" t="s">
        <v>373</v>
      </c>
      <c r="D270" s="27">
        <v>0</v>
      </c>
      <c r="E270" s="27">
        <v>0</v>
      </c>
      <c r="F270" s="27">
        <v>0</v>
      </c>
      <c r="G270" s="17">
        <v>0</v>
      </c>
      <c r="H270" s="68"/>
      <c r="I270" s="34"/>
      <c r="J270" s="34"/>
      <c r="K270" s="99"/>
      <c r="L270" s="40"/>
      <c r="M270" s="40"/>
    </row>
    <row r="271" spans="1:13" ht="20.25" customHeight="1">
      <c r="A271" s="69" t="s">
        <v>220</v>
      </c>
      <c r="B271" s="58" t="s">
        <v>456</v>
      </c>
      <c r="C271" s="11" t="s">
        <v>369</v>
      </c>
      <c r="D271" s="22">
        <f>SUM(D272:D275)</f>
        <v>1216.4000000000001</v>
      </c>
      <c r="E271" s="22">
        <f>SUM(E272:E275)</f>
        <v>871.72799999999995</v>
      </c>
      <c r="F271" s="22">
        <f>SUM(F272:F275)</f>
        <v>871.72799999999995</v>
      </c>
      <c r="G271" s="17">
        <f>F271/D271*100</f>
        <v>71.664584018414985</v>
      </c>
      <c r="H271" s="65" t="s">
        <v>457</v>
      </c>
      <c r="I271" s="32" t="s">
        <v>149</v>
      </c>
      <c r="J271" s="32" t="s">
        <v>133</v>
      </c>
      <c r="K271" s="97" t="s">
        <v>449</v>
      </c>
      <c r="L271" s="39"/>
      <c r="M271" s="39">
        <v>826</v>
      </c>
    </row>
    <row r="272" spans="1:13" ht="15" customHeight="1">
      <c r="A272" s="70"/>
      <c r="B272" s="59"/>
      <c r="C272" s="7" t="s">
        <v>370</v>
      </c>
      <c r="D272" s="27">
        <v>1216.4000000000001</v>
      </c>
      <c r="E272" s="27">
        <v>871.72799999999995</v>
      </c>
      <c r="F272" s="27">
        <v>871.72799999999995</v>
      </c>
      <c r="G272" s="17">
        <f>F272/D272*100</f>
        <v>71.664584018414985</v>
      </c>
      <c r="H272" s="47"/>
      <c r="I272" s="33"/>
      <c r="J272" s="33"/>
      <c r="K272" s="98"/>
      <c r="L272" s="40"/>
      <c r="M272" s="40"/>
    </row>
    <row r="273" spans="1:13" ht="15" customHeight="1">
      <c r="A273" s="70"/>
      <c r="B273" s="59"/>
      <c r="C273" s="7" t="s">
        <v>371</v>
      </c>
      <c r="D273" s="27">
        <v>0</v>
      </c>
      <c r="E273" s="27">
        <v>0</v>
      </c>
      <c r="F273" s="27">
        <v>0</v>
      </c>
      <c r="G273" s="17">
        <v>0</v>
      </c>
      <c r="H273" s="47"/>
      <c r="I273" s="33"/>
      <c r="J273" s="33"/>
      <c r="K273" s="98"/>
      <c r="L273" s="40"/>
      <c r="M273" s="40"/>
    </row>
    <row r="274" spans="1:13" ht="15" customHeight="1">
      <c r="A274" s="70"/>
      <c r="B274" s="59"/>
      <c r="C274" s="7" t="s">
        <v>372</v>
      </c>
      <c r="D274" s="27">
        <v>0</v>
      </c>
      <c r="E274" s="27">
        <v>0</v>
      </c>
      <c r="F274" s="27">
        <v>0</v>
      </c>
      <c r="G274" s="17">
        <v>0</v>
      </c>
      <c r="H274" s="47"/>
      <c r="I274" s="33"/>
      <c r="J274" s="33"/>
      <c r="K274" s="98"/>
      <c r="L274" s="40"/>
      <c r="M274" s="40"/>
    </row>
    <row r="275" spans="1:13" ht="23.25" customHeight="1">
      <c r="A275" s="71"/>
      <c r="B275" s="60"/>
      <c r="C275" s="7" t="s">
        <v>373</v>
      </c>
      <c r="D275" s="27">
        <v>0</v>
      </c>
      <c r="E275" s="27">
        <v>0</v>
      </c>
      <c r="F275" s="27">
        <v>0</v>
      </c>
      <c r="G275" s="17">
        <v>0</v>
      </c>
      <c r="H275" s="48"/>
      <c r="I275" s="34"/>
      <c r="J275" s="34"/>
      <c r="K275" s="99"/>
      <c r="L275" s="40"/>
      <c r="M275" s="40"/>
    </row>
    <row r="276" spans="1:13" ht="56.25" customHeight="1">
      <c r="A276" s="49" t="s">
        <v>221</v>
      </c>
      <c r="B276" s="58" t="s">
        <v>458</v>
      </c>
      <c r="C276" s="11" t="s">
        <v>369</v>
      </c>
      <c r="D276" s="22">
        <f>SUM(D277:D280)</f>
        <v>103382.62699999999</v>
      </c>
      <c r="E276" s="22">
        <f>SUM(E277:E280)</f>
        <v>52550</v>
      </c>
      <c r="F276" s="22">
        <f>SUM(F277:F280)</f>
        <v>48435.656000000003</v>
      </c>
      <c r="G276" s="17">
        <f>F276/D276*100</f>
        <v>46.850865958358753</v>
      </c>
      <c r="H276" s="151" t="s">
        <v>0</v>
      </c>
      <c r="I276" s="94" t="s">
        <v>150</v>
      </c>
      <c r="J276" s="97" t="s">
        <v>133</v>
      </c>
      <c r="K276" s="97" t="s">
        <v>449</v>
      </c>
      <c r="L276" s="39"/>
      <c r="M276" s="39">
        <v>826</v>
      </c>
    </row>
    <row r="277" spans="1:13" ht="30" customHeight="1">
      <c r="A277" s="50"/>
      <c r="B277" s="59"/>
      <c r="C277" s="7" t="s">
        <v>370</v>
      </c>
      <c r="D277" s="27">
        <v>103382.62699999999</v>
      </c>
      <c r="E277" s="27">
        <v>52550</v>
      </c>
      <c r="F277" s="27">
        <v>48435.656000000003</v>
      </c>
      <c r="G277" s="17">
        <f>F277/D277*100</f>
        <v>46.850865958358753</v>
      </c>
      <c r="H277" s="152"/>
      <c r="I277" s="95"/>
      <c r="J277" s="125"/>
      <c r="K277" s="98"/>
      <c r="L277" s="40"/>
      <c r="M277" s="40"/>
    </row>
    <row r="278" spans="1:13" ht="34.5" customHeight="1">
      <c r="A278" s="50"/>
      <c r="B278" s="59"/>
      <c r="C278" s="7" t="s">
        <v>371</v>
      </c>
      <c r="D278" s="27">
        <v>0</v>
      </c>
      <c r="E278" s="27">
        <v>0</v>
      </c>
      <c r="F278" s="27">
        <v>0</v>
      </c>
      <c r="G278" s="17">
        <v>0</v>
      </c>
      <c r="H278" s="152"/>
      <c r="I278" s="95"/>
      <c r="J278" s="125"/>
      <c r="K278" s="98"/>
      <c r="L278" s="40"/>
      <c r="M278" s="40"/>
    </row>
    <row r="279" spans="1:13" ht="32.25" customHeight="1">
      <c r="A279" s="50"/>
      <c r="B279" s="59"/>
      <c r="C279" s="7" t="s">
        <v>372</v>
      </c>
      <c r="D279" s="27">
        <v>0</v>
      </c>
      <c r="E279" s="27">
        <v>0</v>
      </c>
      <c r="F279" s="27">
        <v>0</v>
      </c>
      <c r="G279" s="17">
        <v>0</v>
      </c>
      <c r="H279" s="152"/>
      <c r="I279" s="95"/>
      <c r="J279" s="125"/>
      <c r="K279" s="98"/>
      <c r="L279" s="40"/>
      <c r="M279" s="40"/>
    </row>
    <row r="280" spans="1:13" ht="41.25" customHeight="1">
      <c r="A280" s="51"/>
      <c r="B280" s="60"/>
      <c r="C280" s="7" t="s">
        <v>373</v>
      </c>
      <c r="D280" s="27">
        <v>0</v>
      </c>
      <c r="E280" s="27">
        <v>0</v>
      </c>
      <c r="F280" s="27">
        <v>0</v>
      </c>
      <c r="G280" s="17">
        <v>0</v>
      </c>
      <c r="H280" s="153"/>
      <c r="I280" s="96"/>
      <c r="J280" s="126"/>
      <c r="K280" s="99"/>
      <c r="L280" s="40"/>
      <c r="M280" s="40"/>
    </row>
    <row r="281" spans="1:13" ht="26.25" customHeight="1">
      <c r="A281" s="55" t="s">
        <v>222</v>
      </c>
      <c r="B281" s="61" t="s">
        <v>264</v>
      </c>
      <c r="C281" s="11" t="s">
        <v>369</v>
      </c>
      <c r="D281" s="22">
        <f>SUM(D282:D285)</f>
        <v>3344.51</v>
      </c>
      <c r="E281" s="22">
        <f>SUM(E282:E285)</f>
        <v>298.33100000000002</v>
      </c>
      <c r="F281" s="22">
        <f>SUM(F282:F285)</f>
        <v>298.33100000000002</v>
      </c>
      <c r="G281" s="17">
        <f>F281/D281*100</f>
        <v>8.9200211690202735</v>
      </c>
      <c r="H281" s="65"/>
      <c r="I281" s="64"/>
      <c r="J281" s="64"/>
      <c r="K281" s="97" t="s">
        <v>449</v>
      </c>
      <c r="L281" s="39"/>
      <c r="M281" s="32">
        <v>826</v>
      </c>
    </row>
    <row r="282" spans="1:13" ht="22.5" customHeight="1">
      <c r="A282" s="56"/>
      <c r="B282" s="62"/>
      <c r="C282" s="7" t="s">
        <v>370</v>
      </c>
      <c r="D282" s="27">
        <f t="shared" ref="D282:F285" si="18">D292+D297+D287</f>
        <v>3344.51</v>
      </c>
      <c r="E282" s="27">
        <f t="shared" si="18"/>
        <v>298.33100000000002</v>
      </c>
      <c r="F282" s="27">
        <f t="shared" si="18"/>
        <v>298.33100000000002</v>
      </c>
      <c r="G282" s="17">
        <f>F282/D282*100</f>
        <v>8.9200211690202735</v>
      </c>
      <c r="H282" s="47"/>
      <c r="I282" s="40"/>
      <c r="J282" s="40"/>
      <c r="K282" s="98"/>
      <c r="L282" s="40"/>
      <c r="M282" s="33"/>
    </row>
    <row r="283" spans="1:13" ht="21" customHeight="1">
      <c r="A283" s="56"/>
      <c r="B283" s="62"/>
      <c r="C283" s="7" t="s">
        <v>371</v>
      </c>
      <c r="D283" s="27">
        <f t="shared" si="18"/>
        <v>0</v>
      </c>
      <c r="E283" s="27">
        <f t="shared" si="18"/>
        <v>0</v>
      </c>
      <c r="F283" s="27">
        <f t="shared" si="18"/>
        <v>0</v>
      </c>
      <c r="G283" s="17">
        <v>0</v>
      </c>
      <c r="H283" s="47"/>
      <c r="I283" s="40"/>
      <c r="J283" s="40"/>
      <c r="K283" s="98"/>
      <c r="L283" s="40"/>
      <c r="M283" s="33"/>
    </row>
    <row r="284" spans="1:13" ht="21.75" customHeight="1">
      <c r="A284" s="56"/>
      <c r="B284" s="62"/>
      <c r="C284" s="7" t="s">
        <v>372</v>
      </c>
      <c r="D284" s="27">
        <f t="shared" si="18"/>
        <v>0</v>
      </c>
      <c r="E284" s="27">
        <f t="shared" si="18"/>
        <v>0</v>
      </c>
      <c r="F284" s="27">
        <f t="shared" si="18"/>
        <v>0</v>
      </c>
      <c r="G284" s="17">
        <v>0</v>
      </c>
      <c r="H284" s="47"/>
      <c r="I284" s="40"/>
      <c r="J284" s="40"/>
      <c r="K284" s="98"/>
      <c r="L284" s="40"/>
      <c r="M284" s="33"/>
    </row>
    <row r="285" spans="1:13" ht="21.75" customHeight="1">
      <c r="A285" s="57"/>
      <c r="B285" s="63"/>
      <c r="C285" s="7" t="s">
        <v>373</v>
      </c>
      <c r="D285" s="27">
        <f t="shared" si="18"/>
        <v>0</v>
      </c>
      <c r="E285" s="27">
        <f t="shared" si="18"/>
        <v>0</v>
      </c>
      <c r="F285" s="27">
        <f t="shared" si="18"/>
        <v>0</v>
      </c>
      <c r="G285" s="17">
        <v>0</v>
      </c>
      <c r="H285" s="48"/>
      <c r="I285" s="40"/>
      <c r="J285" s="40"/>
      <c r="K285" s="99"/>
      <c r="L285" s="40"/>
      <c r="M285" s="34"/>
    </row>
    <row r="286" spans="1:13" ht="23.25" customHeight="1">
      <c r="A286" s="49" t="s">
        <v>223</v>
      </c>
      <c r="B286" s="58" t="s">
        <v>8</v>
      </c>
      <c r="C286" s="11" t="s">
        <v>369</v>
      </c>
      <c r="D286" s="22">
        <f>SUM(D287:D290)</f>
        <v>1820.48</v>
      </c>
      <c r="E286" s="22">
        <f>SUM(E287:E290)</f>
        <v>0</v>
      </c>
      <c r="F286" s="22">
        <f>SUM(F287:F290)</f>
        <v>0</v>
      </c>
      <c r="G286" s="17">
        <f>F286/D286*100</f>
        <v>0</v>
      </c>
      <c r="H286" s="94" t="s">
        <v>9</v>
      </c>
      <c r="I286" s="64" t="s">
        <v>151</v>
      </c>
      <c r="J286" s="120" t="s">
        <v>132</v>
      </c>
      <c r="K286" s="97" t="s">
        <v>449</v>
      </c>
      <c r="L286" s="32" t="s">
        <v>277</v>
      </c>
      <c r="M286" s="39">
        <v>826</v>
      </c>
    </row>
    <row r="287" spans="1:13" ht="15" customHeight="1">
      <c r="A287" s="50"/>
      <c r="B287" s="59"/>
      <c r="C287" s="7" t="s">
        <v>370</v>
      </c>
      <c r="D287" s="27">
        <v>1820.48</v>
      </c>
      <c r="E287" s="27">
        <v>0</v>
      </c>
      <c r="F287" s="27">
        <v>0</v>
      </c>
      <c r="G287" s="17">
        <f>F287/D287*100</f>
        <v>0</v>
      </c>
      <c r="H287" s="95"/>
      <c r="I287" s="40"/>
      <c r="J287" s="121"/>
      <c r="K287" s="98"/>
      <c r="L287" s="125"/>
      <c r="M287" s="40"/>
    </row>
    <row r="288" spans="1:13" ht="15" customHeight="1">
      <c r="A288" s="50"/>
      <c r="B288" s="59"/>
      <c r="C288" s="7" t="s">
        <v>371</v>
      </c>
      <c r="D288" s="27">
        <v>0</v>
      </c>
      <c r="E288" s="27">
        <v>0</v>
      </c>
      <c r="F288" s="27">
        <v>0</v>
      </c>
      <c r="G288" s="17">
        <v>0</v>
      </c>
      <c r="H288" s="95"/>
      <c r="I288" s="40"/>
      <c r="J288" s="121"/>
      <c r="K288" s="98"/>
      <c r="L288" s="125"/>
      <c r="M288" s="40"/>
    </row>
    <row r="289" spans="1:13" ht="15" customHeight="1">
      <c r="A289" s="50"/>
      <c r="B289" s="59"/>
      <c r="C289" s="7" t="s">
        <v>372</v>
      </c>
      <c r="D289" s="27">
        <v>0</v>
      </c>
      <c r="E289" s="27">
        <v>0</v>
      </c>
      <c r="F289" s="27">
        <v>0</v>
      </c>
      <c r="G289" s="17">
        <v>0</v>
      </c>
      <c r="H289" s="95"/>
      <c r="I289" s="40"/>
      <c r="J289" s="121"/>
      <c r="K289" s="98"/>
      <c r="L289" s="125"/>
      <c r="M289" s="40"/>
    </row>
    <row r="290" spans="1:13" ht="15" customHeight="1">
      <c r="A290" s="51"/>
      <c r="B290" s="60"/>
      <c r="C290" s="7" t="s">
        <v>373</v>
      </c>
      <c r="D290" s="27">
        <v>0</v>
      </c>
      <c r="E290" s="27">
        <v>0</v>
      </c>
      <c r="F290" s="27">
        <v>0</v>
      </c>
      <c r="G290" s="17">
        <v>0</v>
      </c>
      <c r="H290" s="96"/>
      <c r="I290" s="40"/>
      <c r="J290" s="121"/>
      <c r="K290" s="99"/>
      <c r="L290" s="126"/>
      <c r="M290" s="40"/>
    </row>
    <row r="291" spans="1:13" ht="25.5" customHeight="1">
      <c r="A291" s="49" t="s">
        <v>224</v>
      </c>
      <c r="B291" s="58" t="s">
        <v>10</v>
      </c>
      <c r="C291" s="11" t="s">
        <v>369</v>
      </c>
      <c r="D291" s="22">
        <f>SUM(D292:D295)</f>
        <v>1104.2</v>
      </c>
      <c r="E291" s="22">
        <f>SUM(E292:E295)</f>
        <v>181.32300000000001</v>
      </c>
      <c r="F291" s="22">
        <f>SUM(F292:F295)</f>
        <v>181.32300000000001</v>
      </c>
      <c r="G291" s="17">
        <f>F291/D291*100</f>
        <v>16.421209925738093</v>
      </c>
      <c r="H291" s="65" t="s">
        <v>11</v>
      </c>
      <c r="I291" s="64" t="s">
        <v>152</v>
      </c>
      <c r="J291" s="120" t="s">
        <v>132</v>
      </c>
      <c r="K291" s="97" t="s">
        <v>449</v>
      </c>
      <c r="L291" s="35" t="s">
        <v>278</v>
      </c>
      <c r="M291" s="39">
        <v>826</v>
      </c>
    </row>
    <row r="292" spans="1:13" ht="15" customHeight="1">
      <c r="A292" s="50"/>
      <c r="B292" s="59"/>
      <c r="C292" s="7" t="s">
        <v>370</v>
      </c>
      <c r="D292" s="27">
        <v>1104.2</v>
      </c>
      <c r="E292" s="27">
        <v>181.32300000000001</v>
      </c>
      <c r="F292" s="27">
        <v>181.32300000000001</v>
      </c>
      <c r="G292" s="17">
        <f>F292/D292*100</f>
        <v>16.421209925738093</v>
      </c>
      <c r="H292" s="47"/>
      <c r="I292" s="40"/>
      <c r="J292" s="121"/>
      <c r="K292" s="98"/>
      <c r="L292" s="67"/>
      <c r="M292" s="40"/>
    </row>
    <row r="293" spans="1:13" ht="15" customHeight="1">
      <c r="A293" s="50"/>
      <c r="B293" s="59"/>
      <c r="C293" s="7" t="s">
        <v>371</v>
      </c>
      <c r="D293" s="27">
        <v>0</v>
      </c>
      <c r="E293" s="27">
        <v>0</v>
      </c>
      <c r="F293" s="27">
        <v>0</v>
      </c>
      <c r="G293" s="17">
        <v>0</v>
      </c>
      <c r="H293" s="47"/>
      <c r="I293" s="40"/>
      <c r="J293" s="121"/>
      <c r="K293" s="98"/>
      <c r="L293" s="67"/>
      <c r="M293" s="40"/>
    </row>
    <row r="294" spans="1:13" ht="15" customHeight="1">
      <c r="A294" s="50"/>
      <c r="B294" s="59"/>
      <c r="C294" s="7" t="s">
        <v>372</v>
      </c>
      <c r="D294" s="27">
        <v>0</v>
      </c>
      <c r="E294" s="27">
        <v>0</v>
      </c>
      <c r="F294" s="27">
        <v>0</v>
      </c>
      <c r="G294" s="17">
        <v>0</v>
      </c>
      <c r="H294" s="47"/>
      <c r="I294" s="40"/>
      <c r="J294" s="121"/>
      <c r="K294" s="98"/>
      <c r="L294" s="67"/>
      <c r="M294" s="40"/>
    </row>
    <row r="295" spans="1:13" ht="15" customHeight="1">
      <c r="A295" s="51"/>
      <c r="B295" s="60"/>
      <c r="C295" s="7" t="s">
        <v>373</v>
      </c>
      <c r="D295" s="27">
        <v>0</v>
      </c>
      <c r="E295" s="27">
        <v>0</v>
      </c>
      <c r="F295" s="27">
        <v>0</v>
      </c>
      <c r="G295" s="17">
        <v>0</v>
      </c>
      <c r="H295" s="48"/>
      <c r="I295" s="40"/>
      <c r="J295" s="121"/>
      <c r="K295" s="99"/>
      <c r="L295" s="68"/>
      <c r="M295" s="40"/>
    </row>
    <row r="296" spans="1:13" ht="20.25" customHeight="1">
      <c r="A296" s="49" t="s">
        <v>225</v>
      </c>
      <c r="B296" s="58" t="s">
        <v>12</v>
      </c>
      <c r="C296" s="11" t="s">
        <v>369</v>
      </c>
      <c r="D296" s="22">
        <f>SUM(D297:D300)</f>
        <v>419.83</v>
      </c>
      <c r="E296" s="22">
        <f>SUM(E297:E300)</f>
        <v>117.008</v>
      </c>
      <c r="F296" s="22">
        <f>SUM(F297:F300)</f>
        <v>117.008</v>
      </c>
      <c r="G296" s="17">
        <f>F296/D296*100</f>
        <v>27.870328466283972</v>
      </c>
      <c r="H296" s="65" t="s">
        <v>13</v>
      </c>
      <c r="I296" s="64" t="s">
        <v>184</v>
      </c>
      <c r="J296" s="120" t="s">
        <v>132</v>
      </c>
      <c r="K296" s="97" t="s">
        <v>449</v>
      </c>
      <c r="L296" s="39" t="s">
        <v>279</v>
      </c>
      <c r="M296" s="39">
        <v>826</v>
      </c>
    </row>
    <row r="297" spans="1:13" ht="15" customHeight="1">
      <c r="A297" s="50"/>
      <c r="B297" s="59"/>
      <c r="C297" s="7" t="s">
        <v>370</v>
      </c>
      <c r="D297" s="27">
        <v>419.83</v>
      </c>
      <c r="E297" s="27">
        <v>117.008</v>
      </c>
      <c r="F297" s="27">
        <v>117.008</v>
      </c>
      <c r="G297" s="17">
        <f>F297/D297*100</f>
        <v>27.870328466283972</v>
      </c>
      <c r="H297" s="47"/>
      <c r="I297" s="40"/>
      <c r="J297" s="121"/>
      <c r="K297" s="98"/>
      <c r="L297" s="40"/>
      <c r="M297" s="40"/>
    </row>
    <row r="298" spans="1:13" ht="15" customHeight="1">
      <c r="A298" s="50"/>
      <c r="B298" s="59"/>
      <c r="C298" s="7" t="s">
        <v>371</v>
      </c>
      <c r="D298" s="27">
        <v>0</v>
      </c>
      <c r="E298" s="27">
        <v>0</v>
      </c>
      <c r="F298" s="27">
        <v>0</v>
      </c>
      <c r="G298" s="17">
        <v>0</v>
      </c>
      <c r="H298" s="47"/>
      <c r="I298" s="40"/>
      <c r="J298" s="121"/>
      <c r="K298" s="98"/>
      <c r="L298" s="40"/>
      <c r="M298" s="40"/>
    </row>
    <row r="299" spans="1:13" ht="15" customHeight="1">
      <c r="A299" s="50"/>
      <c r="B299" s="59"/>
      <c r="C299" s="7" t="s">
        <v>372</v>
      </c>
      <c r="D299" s="27">
        <v>0</v>
      </c>
      <c r="E299" s="27">
        <v>0</v>
      </c>
      <c r="F299" s="27">
        <v>0</v>
      </c>
      <c r="G299" s="17">
        <v>0</v>
      </c>
      <c r="H299" s="47"/>
      <c r="I299" s="40"/>
      <c r="J299" s="121"/>
      <c r="K299" s="98"/>
      <c r="L299" s="40"/>
      <c r="M299" s="40"/>
    </row>
    <row r="300" spans="1:13" ht="15" customHeight="1">
      <c r="A300" s="51"/>
      <c r="B300" s="60"/>
      <c r="C300" s="7" t="s">
        <v>373</v>
      </c>
      <c r="D300" s="27">
        <v>0</v>
      </c>
      <c r="E300" s="27">
        <v>0</v>
      </c>
      <c r="F300" s="27">
        <v>0</v>
      </c>
      <c r="G300" s="17">
        <v>0</v>
      </c>
      <c r="H300" s="48"/>
      <c r="I300" s="40"/>
      <c r="J300" s="121"/>
      <c r="K300" s="99"/>
      <c r="L300" s="40"/>
      <c r="M300" s="40"/>
    </row>
    <row r="301" spans="1:13" ht="18" customHeight="1">
      <c r="A301" s="49" t="s">
        <v>226</v>
      </c>
      <c r="B301" s="58" t="s">
        <v>14</v>
      </c>
      <c r="C301" s="11" t="s">
        <v>369</v>
      </c>
      <c r="D301" s="22">
        <f>SUM(D302:D305)</f>
        <v>0</v>
      </c>
      <c r="E301" s="22">
        <f>SUM(E302:E305)</f>
        <v>0</v>
      </c>
      <c r="F301" s="22">
        <f>SUM(F302:F305)</f>
        <v>0</v>
      </c>
      <c r="G301" s="17">
        <v>0</v>
      </c>
      <c r="H301" s="65" t="s">
        <v>15</v>
      </c>
      <c r="I301" s="64" t="s">
        <v>153</v>
      </c>
      <c r="J301" s="64" t="s">
        <v>138</v>
      </c>
      <c r="K301" s="97" t="s">
        <v>449</v>
      </c>
      <c r="L301" s="39"/>
      <c r="M301" s="39">
        <v>826</v>
      </c>
    </row>
    <row r="302" spans="1:13" ht="15" customHeight="1">
      <c r="A302" s="50"/>
      <c r="B302" s="59"/>
      <c r="C302" s="7" t="s">
        <v>370</v>
      </c>
      <c r="D302" s="27">
        <v>0</v>
      </c>
      <c r="E302" s="27">
        <v>0</v>
      </c>
      <c r="F302" s="27">
        <v>0</v>
      </c>
      <c r="G302" s="17">
        <v>0</v>
      </c>
      <c r="H302" s="47"/>
      <c r="I302" s="40"/>
      <c r="J302" s="40"/>
      <c r="K302" s="98"/>
      <c r="L302" s="40"/>
      <c r="M302" s="40"/>
    </row>
    <row r="303" spans="1:13" ht="15" customHeight="1">
      <c r="A303" s="50"/>
      <c r="B303" s="59"/>
      <c r="C303" s="7" t="s">
        <v>371</v>
      </c>
      <c r="D303" s="27">
        <v>0</v>
      </c>
      <c r="E303" s="27">
        <v>0</v>
      </c>
      <c r="F303" s="27">
        <v>0</v>
      </c>
      <c r="G303" s="17">
        <v>0</v>
      </c>
      <c r="H303" s="47"/>
      <c r="I303" s="40"/>
      <c r="J303" s="40"/>
      <c r="K303" s="98"/>
      <c r="L303" s="40"/>
      <c r="M303" s="40"/>
    </row>
    <row r="304" spans="1:13" ht="15" customHeight="1">
      <c r="A304" s="50"/>
      <c r="B304" s="59"/>
      <c r="C304" s="7" t="s">
        <v>372</v>
      </c>
      <c r="D304" s="27">
        <v>0</v>
      </c>
      <c r="E304" s="27">
        <v>0</v>
      </c>
      <c r="F304" s="27">
        <v>0</v>
      </c>
      <c r="G304" s="17">
        <v>0</v>
      </c>
      <c r="H304" s="47"/>
      <c r="I304" s="40"/>
      <c r="J304" s="40"/>
      <c r="K304" s="98"/>
      <c r="L304" s="40"/>
      <c r="M304" s="40"/>
    </row>
    <row r="305" spans="1:13" ht="15" customHeight="1">
      <c r="A305" s="51"/>
      <c r="B305" s="60"/>
      <c r="C305" s="7" t="s">
        <v>373</v>
      </c>
      <c r="D305" s="27">
        <v>0</v>
      </c>
      <c r="E305" s="27">
        <v>0</v>
      </c>
      <c r="F305" s="27">
        <v>0</v>
      </c>
      <c r="G305" s="17">
        <v>0</v>
      </c>
      <c r="H305" s="48"/>
      <c r="I305" s="40"/>
      <c r="J305" s="40"/>
      <c r="K305" s="99"/>
      <c r="L305" s="40"/>
      <c r="M305" s="40"/>
    </row>
    <row r="306" spans="1:13" ht="18.75" customHeight="1">
      <c r="A306" s="55" t="s">
        <v>227</v>
      </c>
      <c r="B306" s="61" t="s">
        <v>265</v>
      </c>
      <c r="C306" s="11" t="s">
        <v>369</v>
      </c>
      <c r="D306" s="22">
        <f>SUM(D307:D310)</f>
        <v>54454.38</v>
      </c>
      <c r="E306" s="22">
        <f>SUM(E307:E310)</f>
        <v>11499.456</v>
      </c>
      <c r="F306" s="22">
        <f>SUM(F307:F310)</f>
        <v>11499.456</v>
      </c>
      <c r="G306" s="17">
        <f>F306/D306*100</f>
        <v>21.117596050124895</v>
      </c>
      <c r="H306" s="65"/>
      <c r="I306" s="64"/>
      <c r="J306" s="64"/>
      <c r="K306" s="97" t="s">
        <v>16</v>
      </c>
      <c r="L306" s="39"/>
      <c r="M306" s="39">
        <v>826</v>
      </c>
    </row>
    <row r="307" spans="1:13" ht="15" customHeight="1">
      <c r="A307" s="56"/>
      <c r="B307" s="62"/>
      <c r="C307" s="7" t="s">
        <v>370</v>
      </c>
      <c r="D307" s="27">
        <f t="shared" ref="D307:F310" si="19">D312+D317</f>
        <v>54454.38</v>
      </c>
      <c r="E307" s="27">
        <f t="shared" si="19"/>
        <v>11499.456</v>
      </c>
      <c r="F307" s="27">
        <f t="shared" si="19"/>
        <v>11499.456</v>
      </c>
      <c r="G307" s="17">
        <f>F307/D307*100</f>
        <v>21.117596050124895</v>
      </c>
      <c r="H307" s="47"/>
      <c r="I307" s="40"/>
      <c r="J307" s="40"/>
      <c r="K307" s="98"/>
      <c r="L307" s="40"/>
      <c r="M307" s="40"/>
    </row>
    <row r="308" spans="1:13" ht="15" customHeight="1">
      <c r="A308" s="56"/>
      <c r="B308" s="62"/>
      <c r="C308" s="7" t="s">
        <v>371</v>
      </c>
      <c r="D308" s="27">
        <f t="shared" si="19"/>
        <v>0</v>
      </c>
      <c r="E308" s="27">
        <f t="shared" si="19"/>
        <v>0</v>
      </c>
      <c r="F308" s="27">
        <f t="shared" si="19"/>
        <v>0</v>
      </c>
      <c r="G308" s="17">
        <v>0</v>
      </c>
      <c r="H308" s="47"/>
      <c r="I308" s="40"/>
      <c r="J308" s="40"/>
      <c r="K308" s="98"/>
      <c r="L308" s="40"/>
      <c r="M308" s="40"/>
    </row>
    <row r="309" spans="1:13" ht="15" customHeight="1">
      <c r="A309" s="56"/>
      <c r="B309" s="62"/>
      <c r="C309" s="7" t="s">
        <v>372</v>
      </c>
      <c r="D309" s="27">
        <f t="shared" si="19"/>
        <v>0</v>
      </c>
      <c r="E309" s="27">
        <f t="shared" si="19"/>
        <v>0</v>
      </c>
      <c r="F309" s="27">
        <f t="shared" si="19"/>
        <v>0</v>
      </c>
      <c r="G309" s="17">
        <v>0</v>
      </c>
      <c r="H309" s="47"/>
      <c r="I309" s="40"/>
      <c r="J309" s="40"/>
      <c r="K309" s="98"/>
      <c r="L309" s="40"/>
      <c r="M309" s="40"/>
    </row>
    <row r="310" spans="1:13" ht="15" customHeight="1">
      <c r="A310" s="57"/>
      <c r="B310" s="63"/>
      <c r="C310" s="7" t="s">
        <v>373</v>
      </c>
      <c r="D310" s="27">
        <f t="shared" si="19"/>
        <v>0</v>
      </c>
      <c r="E310" s="27">
        <f t="shared" si="19"/>
        <v>0</v>
      </c>
      <c r="F310" s="27">
        <f t="shared" si="19"/>
        <v>0</v>
      </c>
      <c r="G310" s="17">
        <v>0</v>
      </c>
      <c r="H310" s="48"/>
      <c r="I310" s="40"/>
      <c r="J310" s="40"/>
      <c r="K310" s="99"/>
      <c r="L310" s="40"/>
      <c r="M310" s="40"/>
    </row>
    <row r="311" spans="1:13" ht="21.75" customHeight="1">
      <c r="A311" s="49" t="s">
        <v>228</v>
      </c>
      <c r="B311" s="61" t="s">
        <v>17</v>
      </c>
      <c r="C311" s="11" t="s">
        <v>369</v>
      </c>
      <c r="D311" s="27">
        <f>SUM(D312:D315)</f>
        <v>53835.38</v>
      </c>
      <c r="E311" s="27">
        <f>SUM(E312:E315)</f>
        <v>11335.986000000001</v>
      </c>
      <c r="F311" s="27">
        <f>SUM(F312:F315)</f>
        <v>11335.986000000001</v>
      </c>
      <c r="G311" s="17">
        <f>F311/D311*100</f>
        <v>21.056758585153485</v>
      </c>
      <c r="H311" s="65" t="s">
        <v>18</v>
      </c>
      <c r="I311" s="64" t="s">
        <v>154</v>
      </c>
      <c r="J311" s="120" t="s">
        <v>132</v>
      </c>
      <c r="K311" s="97" t="s">
        <v>16</v>
      </c>
      <c r="L311" s="35" t="s">
        <v>280</v>
      </c>
      <c r="M311" s="39">
        <v>826</v>
      </c>
    </row>
    <row r="312" spans="1:13" ht="15" customHeight="1">
      <c r="A312" s="50"/>
      <c r="B312" s="62"/>
      <c r="C312" s="7" t="s">
        <v>370</v>
      </c>
      <c r="D312" s="27">
        <v>53835.38</v>
      </c>
      <c r="E312" s="27">
        <v>11335.986000000001</v>
      </c>
      <c r="F312" s="27">
        <v>11335.986000000001</v>
      </c>
      <c r="G312" s="17">
        <f>F312/D312*100</f>
        <v>21.056758585153485</v>
      </c>
      <c r="H312" s="47"/>
      <c r="I312" s="40"/>
      <c r="J312" s="127"/>
      <c r="K312" s="98"/>
      <c r="L312" s="157"/>
      <c r="M312" s="40"/>
    </row>
    <row r="313" spans="1:13" ht="15" customHeight="1">
      <c r="A313" s="50"/>
      <c r="B313" s="62"/>
      <c r="C313" s="7" t="s">
        <v>371</v>
      </c>
      <c r="D313" s="27">
        <v>0</v>
      </c>
      <c r="E313" s="27">
        <v>0</v>
      </c>
      <c r="F313" s="27">
        <v>0</v>
      </c>
      <c r="G313" s="17">
        <v>0</v>
      </c>
      <c r="H313" s="47"/>
      <c r="I313" s="40"/>
      <c r="J313" s="127"/>
      <c r="K313" s="98"/>
      <c r="L313" s="157"/>
      <c r="M313" s="40"/>
    </row>
    <row r="314" spans="1:13" ht="15" customHeight="1">
      <c r="A314" s="50"/>
      <c r="B314" s="62"/>
      <c r="C314" s="7" t="s">
        <v>372</v>
      </c>
      <c r="D314" s="27">
        <v>0</v>
      </c>
      <c r="E314" s="27">
        <v>0</v>
      </c>
      <c r="F314" s="27">
        <v>0</v>
      </c>
      <c r="G314" s="17">
        <v>0</v>
      </c>
      <c r="H314" s="47"/>
      <c r="I314" s="40"/>
      <c r="J314" s="127"/>
      <c r="K314" s="98"/>
      <c r="L314" s="157"/>
      <c r="M314" s="40"/>
    </row>
    <row r="315" spans="1:13" ht="15" customHeight="1">
      <c r="A315" s="51"/>
      <c r="B315" s="63"/>
      <c r="C315" s="7" t="s">
        <v>373</v>
      </c>
      <c r="D315" s="27">
        <v>0</v>
      </c>
      <c r="E315" s="27">
        <v>0</v>
      </c>
      <c r="F315" s="27">
        <v>0</v>
      </c>
      <c r="G315" s="17">
        <v>0</v>
      </c>
      <c r="H315" s="48"/>
      <c r="I315" s="40"/>
      <c r="J315" s="127"/>
      <c r="K315" s="99"/>
      <c r="L315" s="158"/>
      <c r="M315" s="40"/>
    </row>
    <row r="316" spans="1:13" ht="22.5" customHeight="1">
      <c r="A316" s="49" t="s">
        <v>229</v>
      </c>
      <c r="B316" s="148" t="s">
        <v>19</v>
      </c>
      <c r="C316" s="11" t="s">
        <v>369</v>
      </c>
      <c r="D316" s="22">
        <f>SUM(D317:D320)</f>
        <v>619</v>
      </c>
      <c r="E316" s="22">
        <f>SUM(E317:E320)</f>
        <v>163.47</v>
      </c>
      <c r="F316" s="22">
        <f>SUM(F317:F320)</f>
        <v>163.47</v>
      </c>
      <c r="G316" s="17">
        <f>F316/D316*100</f>
        <v>26.408723747980613</v>
      </c>
      <c r="H316" s="65" t="s">
        <v>20</v>
      </c>
      <c r="I316" s="64" t="s">
        <v>155</v>
      </c>
      <c r="J316" s="120" t="s">
        <v>132</v>
      </c>
      <c r="K316" s="97" t="s">
        <v>16</v>
      </c>
      <c r="L316" s="39" t="s">
        <v>280</v>
      </c>
      <c r="M316" s="39">
        <v>826</v>
      </c>
    </row>
    <row r="317" spans="1:13" ht="15" customHeight="1">
      <c r="A317" s="50"/>
      <c r="B317" s="149"/>
      <c r="C317" s="7" t="s">
        <v>370</v>
      </c>
      <c r="D317" s="27">
        <v>619</v>
      </c>
      <c r="E317" s="27">
        <v>163.47</v>
      </c>
      <c r="F317" s="27">
        <v>163.47</v>
      </c>
      <c r="G317" s="17">
        <f>F317/D317*100</f>
        <v>26.408723747980613</v>
      </c>
      <c r="H317" s="47"/>
      <c r="I317" s="40"/>
      <c r="J317" s="127"/>
      <c r="K317" s="98"/>
      <c r="L317" s="160"/>
      <c r="M317" s="40"/>
    </row>
    <row r="318" spans="1:13" ht="15" customHeight="1">
      <c r="A318" s="50"/>
      <c r="B318" s="149"/>
      <c r="C318" s="7" t="s">
        <v>371</v>
      </c>
      <c r="D318" s="27">
        <v>0</v>
      </c>
      <c r="E318" s="27">
        <v>0</v>
      </c>
      <c r="F318" s="27">
        <v>0</v>
      </c>
      <c r="G318" s="17">
        <v>0</v>
      </c>
      <c r="H318" s="47"/>
      <c r="I318" s="40"/>
      <c r="J318" s="127"/>
      <c r="K318" s="98"/>
      <c r="L318" s="160"/>
      <c r="M318" s="40"/>
    </row>
    <row r="319" spans="1:13" ht="20.25" customHeight="1">
      <c r="A319" s="50"/>
      <c r="B319" s="149"/>
      <c r="C319" s="7" t="s">
        <v>372</v>
      </c>
      <c r="D319" s="27">
        <v>0</v>
      </c>
      <c r="E319" s="27">
        <v>0</v>
      </c>
      <c r="F319" s="27">
        <v>0</v>
      </c>
      <c r="G319" s="17">
        <v>0</v>
      </c>
      <c r="H319" s="47"/>
      <c r="I319" s="40"/>
      <c r="J319" s="127"/>
      <c r="K319" s="98"/>
      <c r="L319" s="160"/>
      <c r="M319" s="40"/>
    </row>
    <row r="320" spans="1:13" ht="15" customHeight="1">
      <c r="A320" s="51"/>
      <c r="B320" s="150"/>
      <c r="C320" s="7" t="s">
        <v>373</v>
      </c>
      <c r="D320" s="27">
        <v>0</v>
      </c>
      <c r="E320" s="27">
        <v>0</v>
      </c>
      <c r="F320" s="27">
        <v>0</v>
      </c>
      <c r="G320" s="17">
        <v>0</v>
      </c>
      <c r="H320" s="48"/>
      <c r="I320" s="40"/>
      <c r="J320" s="127"/>
      <c r="K320" s="99"/>
      <c r="L320" s="160"/>
      <c r="M320" s="40"/>
    </row>
    <row r="321" spans="1:13" ht="17.25" customHeight="1">
      <c r="A321" s="49" t="s">
        <v>230</v>
      </c>
      <c r="B321" s="148" t="s">
        <v>21</v>
      </c>
      <c r="C321" s="11" t="s">
        <v>369</v>
      </c>
      <c r="D321" s="22">
        <f>SUM(D322:D325)</f>
        <v>0</v>
      </c>
      <c r="E321" s="22">
        <f>SUM(E322:E325)</f>
        <v>0</v>
      </c>
      <c r="F321" s="22">
        <f>SUM(F322:F325)</f>
        <v>0</v>
      </c>
      <c r="G321" s="17">
        <v>0</v>
      </c>
      <c r="H321" s="44" t="s">
        <v>22</v>
      </c>
      <c r="I321" s="64" t="s">
        <v>156</v>
      </c>
      <c r="J321" s="64" t="s">
        <v>133</v>
      </c>
      <c r="K321" s="97" t="s">
        <v>16</v>
      </c>
      <c r="L321" s="39"/>
      <c r="M321" s="39">
        <v>826</v>
      </c>
    </row>
    <row r="322" spans="1:13" ht="15" customHeight="1">
      <c r="A322" s="50"/>
      <c r="B322" s="149"/>
      <c r="C322" s="7" t="s">
        <v>370</v>
      </c>
      <c r="D322" s="27">
        <v>0</v>
      </c>
      <c r="E322" s="27">
        <v>0</v>
      </c>
      <c r="F322" s="27">
        <v>0</v>
      </c>
      <c r="G322" s="17">
        <v>0</v>
      </c>
      <c r="H322" s="47"/>
      <c r="I322" s="40"/>
      <c r="J322" s="40"/>
      <c r="K322" s="98"/>
      <c r="L322" s="40"/>
      <c r="M322" s="40"/>
    </row>
    <row r="323" spans="1:13" ht="15" customHeight="1">
      <c r="A323" s="50"/>
      <c r="B323" s="149"/>
      <c r="C323" s="7" t="s">
        <v>371</v>
      </c>
      <c r="D323" s="27">
        <v>0</v>
      </c>
      <c r="E323" s="27">
        <v>0</v>
      </c>
      <c r="F323" s="27">
        <v>0</v>
      </c>
      <c r="G323" s="17">
        <v>0</v>
      </c>
      <c r="H323" s="47"/>
      <c r="I323" s="40"/>
      <c r="J323" s="40"/>
      <c r="K323" s="98"/>
      <c r="L323" s="40"/>
      <c r="M323" s="40"/>
    </row>
    <row r="324" spans="1:13" ht="15" customHeight="1">
      <c r="A324" s="50"/>
      <c r="B324" s="149"/>
      <c r="C324" s="7" t="s">
        <v>372</v>
      </c>
      <c r="D324" s="27">
        <v>0</v>
      </c>
      <c r="E324" s="27">
        <v>0</v>
      </c>
      <c r="F324" s="27">
        <v>0</v>
      </c>
      <c r="G324" s="17">
        <v>0</v>
      </c>
      <c r="H324" s="47"/>
      <c r="I324" s="40"/>
      <c r="J324" s="40"/>
      <c r="K324" s="98"/>
      <c r="L324" s="40"/>
      <c r="M324" s="40"/>
    </row>
    <row r="325" spans="1:13" ht="15" customHeight="1">
      <c r="A325" s="51"/>
      <c r="B325" s="150"/>
      <c r="C325" s="7" t="s">
        <v>373</v>
      </c>
      <c r="D325" s="27">
        <v>0</v>
      </c>
      <c r="E325" s="27">
        <v>0</v>
      </c>
      <c r="F325" s="27">
        <v>0</v>
      </c>
      <c r="G325" s="17">
        <v>0</v>
      </c>
      <c r="H325" s="48"/>
      <c r="I325" s="40"/>
      <c r="J325" s="40"/>
      <c r="K325" s="99"/>
      <c r="L325" s="40"/>
      <c r="M325" s="40"/>
    </row>
    <row r="326" spans="1:13" ht="15" customHeight="1">
      <c r="A326" s="49" t="s">
        <v>27</v>
      </c>
      <c r="B326" s="73" t="s">
        <v>39</v>
      </c>
      <c r="C326" s="11" t="s">
        <v>369</v>
      </c>
      <c r="D326" s="22">
        <f>SUM(D327:D330)</f>
        <v>1626434.9999999998</v>
      </c>
      <c r="E326" s="22">
        <f>SUM(E327:E330)</f>
        <v>99076.9</v>
      </c>
      <c r="F326" s="22">
        <f>SUM(F327:F330)</f>
        <v>99076.9</v>
      </c>
      <c r="G326" s="18">
        <f>F326/D326%</f>
        <v>6.091660595105246</v>
      </c>
      <c r="H326" s="44"/>
      <c r="I326" s="79"/>
      <c r="J326" s="79"/>
      <c r="K326" s="64" t="s">
        <v>267</v>
      </c>
      <c r="L326" s="39"/>
      <c r="M326" s="39"/>
    </row>
    <row r="327" spans="1:13" ht="15" customHeight="1">
      <c r="A327" s="50"/>
      <c r="B327" s="74"/>
      <c r="C327" s="7" t="s">
        <v>370</v>
      </c>
      <c r="D327" s="27">
        <f t="shared" ref="D327:F330" si="20">D332+D402+D417+D462+D497+D522</f>
        <v>16576.8</v>
      </c>
      <c r="E327" s="27">
        <f t="shared" si="20"/>
        <v>1956</v>
      </c>
      <c r="F327" s="27">
        <f t="shared" si="20"/>
        <v>1956</v>
      </c>
      <c r="G327" s="18">
        <f>F327/D327%</f>
        <v>11.79962357029101</v>
      </c>
      <c r="H327" s="45"/>
      <c r="I327" s="80"/>
      <c r="J327" s="80"/>
      <c r="K327" s="64"/>
      <c r="L327" s="40"/>
      <c r="M327" s="40"/>
    </row>
    <row r="328" spans="1:13" ht="15" customHeight="1">
      <c r="A328" s="50"/>
      <c r="B328" s="74"/>
      <c r="C328" s="7" t="s">
        <v>371</v>
      </c>
      <c r="D328" s="27">
        <f t="shared" si="20"/>
        <v>113394.59999999999</v>
      </c>
      <c r="E328" s="27">
        <f t="shared" si="20"/>
        <v>37164</v>
      </c>
      <c r="F328" s="27">
        <f t="shared" si="20"/>
        <v>37164</v>
      </c>
      <c r="G328" s="18">
        <f>F328/D328%</f>
        <v>32.774047441412556</v>
      </c>
      <c r="H328" s="45"/>
      <c r="I328" s="80"/>
      <c r="J328" s="80"/>
      <c r="K328" s="64"/>
      <c r="L328" s="40"/>
      <c r="M328" s="40"/>
    </row>
    <row r="329" spans="1:13" ht="15" customHeight="1">
      <c r="A329" s="50"/>
      <c r="B329" s="74"/>
      <c r="C329" s="7" t="s">
        <v>372</v>
      </c>
      <c r="D329" s="27">
        <f t="shared" si="20"/>
        <v>0</v>
      </c>
      <c r="E329" s="27">
        <f t="shared" si="20"/>
        <v>0</v>
      </c>
      <c r="F329" s="27">
        <f t="shared" si="20"/>
        <v>0</v>
      </c>
      <c r="G329" s="18"/>
      <c r="H329" s="45"/>
      <c r="I329" s="80"/>
      <c r="J329" s="80"/>
      <c r="K329" s="64"/>
      <c r="L329" s="40"/>
      <c r="M329" s="40"/>
    </row>
    <row r="330" spans="1:13" ht="30" customHeight="1">
      <c r="A330" s="51"/>
      <c r="B330" s="75"/>
      <c r="C330" s="7" t="s">
        <v>373</v>
      </c>
      <c r="D330" s="27">
        <f t="shared" si="20"/>
        <v>1496463.5999999999</v>
      </c>
      <c r="E330" s="27">
        <f t="shared" si="20"/>
        <v>59956.899999999994</v>
      </c>
      <c r="F330" s="27">
        <f t="shared" si="20"/>
        <v>59956.899999999994</v>
      </c>
      <c r="G330" s="18">
        <f>F330/D330%</f>
        <v>4.0065725621391657</v>
      </c>
      <c r="H330" s="46"/>
      <c r="I330" s="81"/>
      <c r="J330" s="81"/>
      <c r="K330" s="64"/>
      <c r="L330" s="40"/>
      <c r="M330" s="40"/>
    </row>
    <row r="331" spans="1:13" ht="31.5" customHeight="1">
      <c r="A331" s="49" t="s">
        <v>28</v>
      </c>
      <c r="B331" s="72" t="s">
        <v>30</v>
      </c>
      <c r="C331" s="13" t="s">
        <v>369</v>
      </c>
      <c r="D331" s="22">
        <f>SUM(D332:D335)</f>
        <v>1229.2</v>
      </c>
      <c r="E331" s="22">
        <f>SUM(E332:E335)</f>
        <v>0</v>
      </c>
      <c r="F331" s="22">
        <f>SUM(F332:F335)</f>
        <v>0</v>
      </c>
      <c r="G331" s="18">
        <f>F331/D331%</f>
        <v>0</v>
      </c>
      <c r="H331" s="44" t="s">
        <v>294</v>
      </c>
      <c r="I331" s="79"/>
      <c r="J331" s="79"/>
      <c r="K331" s="64" t="s">
        <v>268</v>
      </c>
      <c r="L331" s="39"/>
      <c r="M331" s="39"/>
    </row>
    <row r="332" spans="1:13" ht="31.5" customHeight="1">
      <c r="A332" s="50"/>
      <c r="B332" s="72"/>
      <c r="C332" s="7" t="s">
        <v>370</v>
      </c>
      <c r="D332" s="22">
        <f>D337+D342+D347+D352+D357+D362+D367+D372+D377+D382+D387+D392+D397</f>
        <v>0</v>
      </c>
      <c r="E332" s="22">
        <v>0</v>
      </c>
      <c r="F332" s="22">
        <v>0</v>
      </c>
      <c r="G332" s="18"/>
      <c r="H332" s="45"/>
      <c r="I332" s="80"/>
      <c r="J332" s="80"/>
      <c r="K332" s="64"/>
      <c r="L332" s="40"/>
      <c r="M332" s="40"/>
    </row>
    <row r="333" spans="1:13" ht="31.5" customHeight="1">
      <c r="A333" s="50"/>
      <c r="B333" s="72"/>
      <c r="C333" s="7" t="s">
        <v>371</v>
      </c>
      <c r="D333" s="22">
        <f>D338+D343+D348+D353+D358+D363+D368+D373+D378+D383+D388+D393+D398</f>
        <v>1229.2</v>
      </c>
      <c r="E333" s="22">
        <v>0</v>
      </c>
      <c r="F333" s="22">
        <v>0</v>
      </c>
      <c r="G333" s="18">
        <f>F333/D333</f>
        <v>0</v>
      </c>
      <c r="H333" s="45"/>
      <c r="I333" s="80"/>
      <c r="J333" s="80"/>
      <c r="K333" s="64"/>
      <c r="L333" s="40"/>
      <c r="M333" s="40"/>
    </row>
    <row r="334" spans="1:13" ht="31.5" customHeight="1">
      <c r="A334" s="50"/>
      <c r="B334" s="72"/>
      <c r="C334" s="7" t="s">
        <v>372</v>
      </c>
      <c r="D334" s="22">
        <f>D339+D344+D349+D354+D359+D364+D369+D374+D379+D384+D389+D394+D399</f>
        <v>0</v>
      </c>
      <c r="E334" s="22">
        <v>0</v>
      </c>
      <c r="F334" s="22">
        <v>0</v>
      </c>
      <c r="G334" s="18"/>
      <c r="H334" s="45"/>
      <c r="I334" s="80"/>
      <c r="J334" s="80"/>
      <c r="K334" s="64"/>
      <c r="L334" s="40"/>
      <c r="M334" s="40"/>
    </row>
    <row r="335" spans="1:13" ht="31.5" customHeight="1">
      <c r="A335" s="51"/>
      <c r="B335" s="72"/>
      <c r="C335" s="7" t="s">
        <v>373</v>
      </c>
      <c r="D335" s="22">
        <f>D340+D345+D350+D355+D360+D365+D370+D375+D380+D385+D390+D395+D400</f>
        <v>0</v>
      </c>
      <c r="E335" s="22">
        <v>0</v>
      </c>
      <c r="F335" s="22">
        <v>0</v>
      </c>
      <c r="G335" s="18"/>
      <c r="H335" s="46"/>
      <c r="I335" s="81"/>
      <c r="J335" s="81"/>
      <c r="K335" s="64"/>
      <c r="L335" s="40"/>
      <c r="M335" s="40"/>
    </row>
    <row r="336" spans="1:13" ht="22.5" customHeight="1">
      <c r="A336" s="49" t="s">
        <v>29</v>
      </c>
      <c r="B336" s="72" t="s">
        <v>434</v>
      </c>
      <c r="C336" s="13" t="s">
        <v>369</v>
      </c>
      <c r="D336" s="22">
        <f>SUM(D337:D340)</f>
        <v>1229.2</v>
      </c>
      <c r="E336" s="22">
        <f>SUM(E337:E340)</f>
        <v>0</v>
      </c>
      <c r="F336" s="22">
        <f>SUM(F337:F340)</f>
        <v>0</v>
      </c>
      <c r="G336" s="18">
        <f>F336/D336%</f>
        <v>0</v>
      </c>
      <c r="H336" s="44" t="s">
        <v>344</v>
      </c>
      <c r="I336" s="44"/>
      <c r="J336" s="44" t="s">
        <v>132</v>
      </c>
      <c r="K336" s="64" t="s">
        <v>89</v>
      </c>
      <c r="L336" s="86" t="s">
        <v>295</v>
      </c>
      <c r="M336" s="39">
        <v>827</v>
      </c>
    </row>
    <row r="337" spans="1:13" ht="22.5" customHeight="1">
      <c r="A337" s="50"/>
      <c r="B337" s="72"/>
      <c r="C337" s="7" t="s">
        <v>370</v>
      </c>
      <c r="D337" s="22">
        <v>0</v>
      </c>
      <c r="E337" s="22">
        <v>0</v>
      </c>
      <c r="F337" s="22">
        <v>0</v>
      </c>
      <c r="G337" s="18"/>
      <c r="H337" s="45"/>
      <c r="I337" s="45"/>
      <c r="J337" s="45"/>
      <c r="K337" s="64"/>
      <c r="L337" s="159"/>
      <c r="M337" s="40"/>
    </row>
    <row r="338" spans="1:13" ht="34.5" customHeight="1">
      <c r="A338" s="50"/>
      <c r="B338" s="72"/>
      <c r="C338" s="7" t="s">
        <v>371</v>
      </c>
      <c r="D338" s="22">
        <v>1229.2</v>
      </c>
      <c r="E338" s="22">
        <v>0</v>
      </c>
      <c r="F338" s="22"/>
      <c r="G338" s="18">
        <f>F338/D338%</f>
        <v>0</v>
      </c>
      <c r="H338" s="45"/>
      <c r="I338" s="45"/>
      <c r="J338" s="45"/>
      <c r="K338" s="64"/>
      <c r="L338" s="159"/>
      <c r="M338" s="40"/>
    </row>
    <row r="339" spans="1:13" ht="34.5" customHeight="1">
      <c r="A339" s="50"/>
      <c r="B339" s="72"/>
      <c r="C339" s="7" t="s">
        <v>372</v>
      </c>
      <c r="D339" s="22">
        <v>0</v>
      </c>
      <c r="E339" s="22">
        <v>0</v>
      </c>
      <c r="F339" s="22">
        <v>0</v>
      </c>
      <c r="G339" s="18"/>
      <c r="H339" s="45"/>
      <c r="I339" s="45"/>
      <c r="J339" s="45"/>
      <c r="K339" s="64"/>
      <c r="L339" s="159"/>
      <c r="M339" s="40"/>
    </row>
    <row r="340" spans="1:13" ht="26.25" customHeight="1">
      <c r="A340" s="51"/>
      <c r="B340" s="72"/>
      <c r="C340" s="7" t="s">
        <v>373</v>
      </c>
      <c r="D340" s="22">
        <v>0</v>
      </c>
      <c r="E340" s="22">
        <v>0</v>
      </c>
      <c r="F340" s="22">
        <v>0</v>
      </c>
      <c r="G340" s="18"/>
      <c r="H340" s="46"/>
      <c r="I340" s="46"/>
      <c r="J340" s="46"/>
      <c r="K340" s="64"/>
      <c r="L340" s="159"/>
      <c r="M340" s="40"/>
    </row>
    <row r="341" spans="1:13" ht="15.75" customHeight="1">
      <c r="A341" s="49" t="s">
        <v>231</v>
      </c>
      <c r="B341" s="72" t="s">
        <v>31</v>
      </c>
      <c r="C341" s="13" t="s">
        <v>369</v>
      </c>
      <c r="D341" s="22">
        <f>SUM(D342:D345)</f>
        <v>0</v>
      </c>
      <c r="E341" s="22">
        <f>SUM(E342:E345)</f>
        <v>0</v>
      </c>
      <c r="F341" s="22">
        <f>SUM(F342:F345)</f>
        <v>0</v>
      </c>
      <c r="G341" s="18"/>
      <c r="H341" s="44" t="s">
        <v>269</v>
      </c>
      <c r="I341" s="44"/>
      <c r="J341" s="44" t="s">
        <v>132</v>
      </c>
      <c r="K341" s="64" t="s">
        <v>89</v>
      </c>
      <c r="L341" s="86" t="s">
        <v>295</v>
      </c>
      <c r="M341" s="39">
        <v>827</v>
      </c>
    </row>
    <row r="342" spans="1:13" ht="15.75">
      <c r="A342" s="50"/>
      <c r="B342" s="72"/>
      <c r="C342" s="7" t="s">
        <v>370</v>
      </c>
      <c r="D342" s="22">
        <v>0</v>
      </c>
      <c r="E342" s="22">
        <v>0</v>
      </c>
      <c r="F342" s="22">
        <v>0</v>
      </c>
      <c r="G342" s="18"/>
      <c r="H342" s="45"/>
      <c r="I342" s="45"/>
      <c r="J342" s="45"/>
      <c r="K342" s="64"/>
      <c r="L342" s="159"/>
      <c r="M342" s="40"/>
    </row>
    <row r="343" spans="1:13" ht="15.75">
      <c r="A343" s="50"/>
      <c r="B343" s="72"/>
      <c r="C343" s="7" t="s">
        <v>371</v>
      </c>
      <c r="D343" s="22">
        <v>0</v>
      </c>
      <c r="E343" s="22">
        <v>0</v>
      </c>
      <c r="F343" s="22">
        <v>0</v>
      </c>
      <c r="G343" s="18"/>
      <c r="H343" s="45"/>
      <c r="I343" s="45"/>
      <c r="J343" s="45"/>
      <c r="K343" s="64"/>
      <c r="L343" s="159"/>
      <c r="M343" s="40"/>
    </row>
    <row r="344" spans="1:13" ht="15.75">
      <c r="A344" s="50"/>
      <c r="B344" s="72"/>
      <c r="C344" s="7" t="s">
        <v>372</v>
      </c>
      <c r="D344" s="22">
        <v>0</v>
      </c>
      <c r="E344" s="22">
        <v>0</v>
      </c>
      <c r="F344" s="22">
        <v>0</v>
      </c>
      <c r="G344" s="18"/>
      <c r="H344" s="45"/>
      <c r="I344" s="45"/>
      <c r="J344" s="45"/>
      <c r="K344" s="64"/>
      <c r="L344" s="159"/>
      <c r="M344" s="40"/>
    </row>
    <row r="345" spans="1:13" ht="27" customHeight="1">
      <c r="A345" s="51"/>
      <c r="B345" s="72"/>
      <c r="C345" s="7" t="s">
        <v>373</v>
      </c>
      <c r="D345" s="22">
        <v>0</v>
      </c>
      <c r="E345" s="22">
        <v>0</v>
      </c>
      <c r="F345" s="22">
        <v>0</v>
      </c>
      <c r="G345" s="18"/>
      <c r="H345" s="46"/>
      <c r="I345" s="46"/>
      <c r="J345" s="46"/>
      <c r="K345" s="64"/>
      <c r="L345" s="159"/>
      <c r="M345" s="40"/>
    </row>
    <row r="346" spans="1:13" ht="33" customHeight="1">
      <c r="A346" s="49" t="s">
        <v>232</v>
      </c>
      <c r="B346" s="72" t="s">
        <v>32</v>
      </c>
      <c r="C346" s="13" t="s">
        <v>369</v>
      </c>
      <c r="D346" s="22">
        <f>SUM(D347:D350)</f>
        <v>0</v>
      </c>
      <c r="E346" s="22">
        <f>SUM(E347:E350)</f>
        <v>0</v>
      </c>
      <c r="F346" s="22">
        <f>SUM(F347:F350)</f>
        <v>0</v>
      </c>
      <c r="G346" s="18"/>
      <c r="H346" s="44" t="s">
        <v>270</v>
      </c>
      <c r="I346" s="76" t="s">
        <v>296</v>
      </c>
      <c r="J346" s="44" t="s">
        <v>133</v>
      </c>
      <c r="K346" s="64" t="s">
        <v>271</v>
      </c>
      <c r="L346" s="86" t="s">
        <v>297</v>
      </c>
      <c r="M346" s="39">
        <v>827</v>
      </c>
    </row>
    <row r="347" spans="1:13" ht="33" customHeight="1">
      <c r="A347" s="50"/>
      <c r="B347" s="72"/>
      <c r="C347" s="7" t="s">
        <v>370</v>
      </c>
      <c r="D347" s="22">
        <v>0</v>
      </c>
      <c r="E347" s="22">
        <v>0</v>
      </c>
      <c r="F347" s="22">
        <v>0</v>
      </c>
      <c r="G347" s="18"/>
      <c r="H347" s="45"/>
      <c r="I347" s="77"/>
      <c r="J347" s="45"/>
      <c r="K347" s="64"/>
      <c r="L347" s="159"/>
      <c r="M347" s="40"/>
    </row>
    <row r="348" spans="1:13" ht="33" customHeight="1">
      <c r="A348" s="50"/>
      <c r="B348" s="72"/>
      <c r="C348" s="7" t="s">
        <v>371</v>
      </c>
      <c r="D348" s="22">
        <v>0</v>
      </c>
      <c r="E348" s="22">
        <v>0</v>
      </c>
      <c r="F348" s="22">
        <v>0</v>
      </c>
      <c r="G348" s="18"/>
      <c r="H348" s="45"/>
      <c r="I348" s="77"/>
      <c r="J348" s="45"/>
      <c r="K348" s="64"/>
      <c r="L348" s="159"/>
      <c r="M348" s="40"/>
    </row>
    <row r="349" spans="1:13" ht="33" customHeight="1">
      <c r="A349" s="50"/>
      <c r="B349" s="72"/>
      <c r="C349" s="7" t="s">
        <v>372</v>
      </c>
      <c r="D349" s="22">
        <v>0</v>
      </c>
      <c r="E349" s="22">
        <v>0</v>
      </c>
      <c r="F349" s="22">
        <v>0</v>
      </c>
      <c r="G349" s="18"/>
      <c r="H349" s="45"/>
      <c r="I349" s="77"/>
      <c r="J349" s="45"/>
      <c r="K349" s="64"/>
      <c r="L349" s="159"/>
      <c r="M349" s="40"/>
    </row>
    <row r="350" spans="1:13" ht="33" customHeight="1">
      <c r="A350" s="51"/>
      <c r="B350" s="72"/>
      <c r="C350" s="7" t="s">
        <v>373</v>
      </c>
      <c r="D350" s="22">
        <v>0</v>
      </c>
      <c r="E350" s="22">
        <v>0</v>
      </c>
      <c r="F350" s="22">
        <v>0</v>
      </c>
      <c r="G350" s="18"/>
      <c r="H350" s="46"/>
      <c r="I350" s="78"/>
      <c r="J350" s="46"/>
      <c r="K350" s="64"/>
      <c r="L350" s="159"/>
      <c r="M350" s="40"/>
    </row>
    <row r="351" spans="1:13" ht="26.25" customHeight="1">
      <c r="A351" s="49" t="s">
        <v>233</v>
      </c>
      <c r="B351" s="72" t="s">
        <v>33</v>
      </c>
      <c r="C351" s="13" t="s">
        <v>369</v>
      </c>
      <c r="D351" s="22">
        <f>SUM(D352:D355)</f>
        <v>0</v>
      </c>
      <c r="E351" s="22">
        <f>SUM(E352:E355)</f>
        <v>0</v>
      </c>
      <c r="F351" s="22">
        <f>SUM(F352:F355)</f>
        <v>0</v>
      </c>
      <c r="G351" s="18"/>
      <c r="H351" s="44" t="s">
        <v>272</v>
      </c>
      <c r="I351" s="76" t="s">
        <v>298</v>
      </c>
      <c r="J351" s="44" t="s">
        <v>133</v>
      </c>
      <c r="K351" s="64" t="s">
        <v>89</v>
      </c>
      <c r="L351" s="86" t="s">
        <v>299</v>
      </c>
      <c r="M351" s="39">
        <v>827</v>
      </c>
    </row>
    <row r="352" spans="1:13" ht="26.25" customHeight="1">
      <c r="A352" s="50"/>
      <c r="B352" s="72"/>
      <c r="C352" s="7" t="s">
        <v>370</v>
      </c>
      <c r="D352" s="22">
        <v>0</v>
      </c>
      <c r="E352" s="22">
        <v>0</v>
      </c>
      <c r="F352" s="22">
        <v>0</v>
      </c>
      <c r="G352" s="18"/>
      <c r="H352" s="45"/>
      <c r="I352" s="77"/>
      <c r="J352" s="45"/>
      <c r="K352" s="64"/>
      <c r="L352" s="156"/>
      <c r="M352" s="40"/>
    </row>
    <row r="353" spans="1:13" ht="26.25" customHeight="1">
      <c r="A353" s="50"/>
      <c r="B353" s="72"/>
      <c r="C353" s="7" t="s">
        <v>371</v>
      </c>
      <c r="D353" s="22">
        <v>0</v>
      </c>
      <c r="E353" s="22">
        <v>0</v>
      </c>
      <c r="F353" s="22">
        <v>0</v>
      </c>
      <c r="G353" s="18"/>
      <c r="H353" s="45"/>
      <c r="I353" s="77"/>
      <c r="J353" s="45"/>
      <c r="K353" s="64"/>
      <c r="L353" s="156"/>
      <c r="M353" s="40"/>
    </row>
    <row r="354" spans="1:13" ht="26.25" customHeight="1">
      <c r="A354" s="50"/>
      <c r="B354" s="72"/>
      <c r="C354" s="7" t="s">
        <v>372</v>
      </c>
      <c r="D354" s="22">
        <v>0</v>
      </c>
      <c r="E354" s="22">
        <v>0</v>
      </c>
      <c r="F354" s="22">
        <v>0</v>
      </c>
      <c r="G354" s="18"/>
      <c r="H354" s="45"/>
      <c r="I354" s="77"/>
      <c r="J354" s="45"/>
      <c r="K354" s="64"/>
      <c r="L354" s="156"/>
      <c r="M354" s="40"/>
    </row>
    <row r="355" spans="1:13" ht="26.25" customHeight="1">
      <c r="A355" s="51"/>
      <c r="B355" s="72"/>
      <c r="C355" s="7" t="s">
        <v>373</v>
      </c>
      <c r="D355" s="22">
        <v>0</v>
      </c>
      <c r="E355" s="22">
        <v>0</v>
      </c>
      <c r="F355" s="22">
        <v>0</v>
      </c>
      <c r="G355" s="18"/>
      <c r="H355" s="46"/>
      <c r="I355" s="78"/>
      <c r="J355" s="46"/>
      <c r="K355" s="64"/>
      <c r="L355" s="156"/>
      <c r="M355" s="40"/>
    </row>
    <row r="356" spans="1:13" ht="21.75" customHeight="1">
      <c r="A356" s="49" t="s">
        <v>234</v>
      </c>
      <c r="B356" s="72" t="s">
        <v>34</v>
      </c>
      <c r="C356" s="13" t="s">
        <v>369</v>
      </c>
      <c r="D356" s="22">
        <f>SUM(D357:D360)</f>
        <v>0</v>
      </c>
      <c r="E356" s="22">
        <f>SUM(E357:E360)</f>
        <v>0</v>
      </c>
      <c r="F356" s="22">
        <f>SUM(F357:F360)</f>
        <v>0</v>
      </c>
      <c r="G356" s="18"/>
      <c r="H356" s="44" t="s">
        <v>273</v>
      </c>
      <c r="I356" s="44"/>
      <c r="J356" s="44" t="s">
        <v>132</v>
      </c>
      <c r="K356" s="64" t="s">
        <v>89</v>
      </c>
      <c r="L356" s="86" t="s">
        <v>134</v>
      </c>
      <c r="M356" s="39">
        <v>827</v>
      </c>
    </row>
    <row r="357" spans="1:13" ht="21.75" customHeight="1">
      <c r="A357" s="50"/>
      <c r="B357" s="72"/>
      <c r="C357" s="7" t="s">
        <v>370</v>
      </c>
      <c r="D357" s="22">
        <v>0</v>
      </c>
      <c r="E357" s="22">
        <v>0</v>
      </c>
      <c r="F357" s="22">
        <v>0</v>
      </c>
      <c r="G357" s="18"/>
      <c r="H357" s="45"/>
      <c r="I357" s="45"/>
      <c r="J357" s="45"/>
      <c r="K357" s="64"/>
      <c r="L357" s="156"/>
      <c r="M357" s="40"/>
    </row>
    <row r="358" spans="1:13" ht="21.75" customHeight="1">
      <c r="A358" s="50"/>
      <c r="B358" s="72"/>
      <c r="C358" s="7" t="s">
        <v>371</v>
      </c>
      <c r="D358" s="22">
        <v>0</v>
      </c>
      <c r="E358" s="22">
        <v>0</v>
      </c>
      <c r="F358" s="22">
        <v>0</v>
      </c>
      <c r="G358" s="18"/>
      <c r="H358" s="45"/>
      <c r="I358" s="45"/>
      <c r="J358" s="45"/>
      <c r="K358" s="64"/>
      <c r="L358" s="156"/>
      <c r="M358" s="40"/>
    </row>
    <row r="359" spans="1:13" ht="21.75" customHeight="1">
      <c r="A359" s="50"/>
      <c r="B359" s="72"/>
      <c r="C359" s="7" t="s">
        <v>372</v>
      </c>
      <c r="D359" s="22">
        <v>0</v>
      </c>
      <c r="E359" s="22">
        <v>0</v>
      </c>
      <c r="F359" s="22">
        <v>0</v>
      </c>
      <c r="G359" s="18"/>
      <c r="H359" s="45"/>
      <c r="I359" s="45"/>
      <c r="J359" s="45"/>
      <c r="K359" s="64"/>
      <c r="L359" s="156"/>
      <c r="M359" s="40"/>
    </row>
    <row r="360" spans="1:13" ht="21.75" customHeight="1">
      <c r="A360" s="51"/>
      <c r="B360" s="72"/>
      <c r="C360" s="7" t="s">
        <v>373</v>
      </c>
      <c r="D360" s="22">
        <v>0</v>
      </c>
      <c r="E360" s="22">
        <v>0</v>
      </c>
      <c r="F360" s="22">
        <v>0</v>
      </c>
      <c r="G360" s="18"/>
      <c r="H360" s="46"/>
      <c r="I360" s="46"/>
      <c r="J360" s="46"/>
      <c r="K360" s="64"/>
      <c r="L360" s="156"/>
      <c r="M360" s="40"/>
    </row>
    <row r="361" spans="1:13" ht="15" customHeight="1">
      <c r="A361" s="49" t="s">
        <v>235</v>
      </c>
      <c r="B361" s="72" t="s">
        <v>35</v>
      </c>
      <c r="C361" s="13" t="s">
        <v>369</v>
      </c>
      <c r="D361" s="22">
        <f>SUM(D362:D365)</f>
        <v>0</v>
      </c>
      <c r="E361" s="22">
        <f>SUM(E362:E365)</f>
        <v>0</v>
      </c>
      <c r="F361" s="22">
        <f>SUM(F362:F365)</f>
        <v>0</v>
      </c>
      <c r="G361" s="18"/>
      <c r="H361" s="44" t="s">
        <v>274</v>
      </c>
      <c r="I361" s="44"/>
      <c r="J361" s="44" t="s">
        <v>132</v>
      </c>
      <c r="K361" s="64" t="s">
        <v>275</v>
      </c>
      <c r="L361" s="86" t="s">
        <v>135</v>
      </c>
      <c r="M361" s="39">
        <v>827</v>
      </c>
    </row>
    <row r="362" spans="1:13" ht="15" customHeight="1">
      <c r="A362" s="50"/>
      <c r="B362" s="72"/>
      <c r="C362" s="7" t="s">
        <v>370</v>
      </c>
      <c r="D362" s="22">
        <v>0</v>
      </c>
      <c r="E362" s="22">
        <v>0</v>
      </c>
      <c r="F362" s="22">
        <v>0</v>
      </c>
      <c r="G362" s="18"/>
      <c r="H362" s="45"/>
      <c r="I362" s="45"/>
      <c r="J362" s="45"/>
      <c r="K362" s="64"/>
      <c r="L362" s="156"/>
      <c r="M362" s="40"/>
    </row>
    <row r="363" spans="1:13" ht="15" customHeight="1">
      <c r="A363" s="50"/>
      <c r="B363" s="72"/>
      <c r="C363" s="7" t="s">
        <v>371</v>
      </c>
      <c r="D363" s="22">
        <v>0</v>
      </c>
      <c r="E363" s="22">
        <v>0</v>
      </c>
      <c r="F363" s="22">
        <v>0</v>
      </c>
      <c r="G363" s="18"/>
      <c r="H363" s="45"/>
      <c r="I363" s="45"/>
      <c r="J363" s="45"/>
      <c r="K363" s="64"/>
      <c r="L363" s="156"/>
      <c r="M363" s="40"/>
    </row>
    <row r="364" spans="1:13" ht="15" customHeight="1">
      <c r="A364" s="50"/>
      <c r="B364" s="72"/>
      <c r="C364" s="7" t="s">
        <v>372</v>
      </c>
      <c r="D364" s="22">
        <v>0</v>
      </c>
      <c r="E364" s="22">
        <v>0</v>
      </c>
      <c r="F364" s="22">
        <v>0</v>
      </c>
      <c r="G364" s="18"/>
      <c r="H364" s="45"/>
      <c r="I364" s="45"/>
      <c r="J364" s="45"/>
      <c r="K364" s="64"/>
      <c r="L364" s="156"/>
      <c r="M364" s="40"/>
    </row>
    <row r="365" spans="1:13" ht="15" customHeight="1">
      <c r="A365" s="51"/>
      <c r="B365" s="72"/>
      <c r="C365" s="7" t="s">
        <v>373</v>
      </c>
      <c r="D365" s="22">
        <v>0</v>
      </c>
      <c r="E365" s="22">
        <v>0</v>
      </c>
      <c r="F365" s="22">
        <v>0</v>
      </c>
      <c r="G365" s="18"/>
      <c r="H365" s="46"/>
      <c r="I365" s="46"/>
      <c r="J365" s="46"/>
      <c r="K365" s="64"/>
      <c r="L365" s="156"/>
      <c r="M365" s="40"/>
    </row>
    <row r="366" spans="1:13" ht="15" customHeight="1">
      <c r="A366" s="49" t="s">
        <v>236</v>
      </c>
      <c r="B366" s="72" t="s">
        <v>36</v>
      </c>
      <c r="C366" s="13" t="s">
        <v>369</v>
      </c>
      <c r="D366" s="22">
        <f>SUM(D367:D370)</f>
        <v>0</v>
      </c>
      <c r="E366" s="22">
        <f>SUM(E367:E370)</f>
        <v>0</v>
      </c>
      <c r="F366" s="22">
        <f>SUM(F367:F370)</f>
        <v>0</v>
      </c>
      <c r="G366" s="18"/>
      <c r="H366" s="44" t="s">
        <v>287</v>
      </c>
      <c r="I366" s="44"/>
      <c r="J366" s="44" t="s">
        <v>132</v>
      </c>
      <c r="K366" s="64" t="s">
        <v>89</v>
      </c>
      <c r="L366" s="86" t="s">
        <v>136</v>
      </c>
      <c r="M366" s="39">
        <v>827</v>
      </c>
    </row>
    <row r="367" spans="1:13" ht="15" customHeight="1">
      <c r="A367" s="50"/>
      <c r="B367" s="72"/>
      <c r="C367" s="7" t="s">
        <v>370</v>
      </c>
      <c r="D367" s="22">
        <v>0</v>
      </c>
      <c r="E367" s="22">
        <v>0</v>
      </c>
      <c r="F367" s="22">
        <v>0</v>
      </c>
      <c r="G367" s="18"/>
      <c r="H367" s="45"/>
      <c r="I367" s="45"/>
      <c r="J367" s="45"/>
      <c r="K367" s="64"/>
      <c r="L367" s="156"/>
      <c r="M367" s="40"/>
    </row>
    <row r="368" spans="1:13" ht="15" customHeight="1">
      <c r="A368" s="50"/>
      <c r="B368" s="72"/>
      <c r="C368" s="7" t="s">
        <v>371</v>
      </c>
      <c r="D368" s="22">
        <v>0</v>
      </c>
      <c r="E368" s="22">
        <v>0</v>
      </c>
      <c r="F368" s="22">
        <v>0</v>
      </c>
      <c r="G368" s="18"/>
      <c r="H368" s="45"/>
      <c r="I368" s="45"/>
      <c r="J368" s="45"/>
      <c r="K368" s="64"/>
      <c r="L368" s="156"/>
      <c r="M368" s="40"/>
    </row>
    <row r="369" spans="1:13" ht="15" customHeight="1">
      <c r="A369" s="50"/>
      <c r="B369" s="72"/>
      <c r="C369" s="7" t="s">
        <v>372</v>
      </c>
      <c r="D369" s="22">
        <v>0</v>
      </c>
      <c r="E369" s="22">
        <v>0</v>
      </c>
      <c r="F369" s="22">
        <v>0</v>
      </c>
      <c r="G369" s="18"/>
      <c r="H369" s="45"/>
      <c r="I369" s="45"/>
      <c r="J369" s="45"/>
      <c r="K369" s="64"/>
      <c r="L369" s="156"/>
      <c r="M369" s="40"/>
    </row>
    <row r="370" spans="1:13" ht="15" customHeight="1">
      <c r="A370" s="51"/>
      <c r="B370" s="72"/>
      <c r="C370" s="7" t="s">
        <v>373</v>
      </c>
      <c r="D370" s="22">
        <v>0</v>
      </c>
      <c r="E370" s="22">
        <v>0</v>
      </c>
      <c r="F370" s="22">
        <v>0</v>
      </c>
      <c r="G370" s="18"/>
      <c r="H370" s="46"/>
      <c r="I370" s="46"/>
      <c r="J370" s="46"/>
      <c r="K370" s="64"/>
      <c r="L370" s="156"/>
      <c r="M370" s="40"/>
    </row>
    <row r="371" spans="1:13" ht="21.75" customHeight="1">
      <c r="A371" s="49" t="s">
        <v>237</v>
      </c>
      <c r="B371" s="72" t="s">
        <v>37</v>
      </c>
      <c r="C371" s="13" t="s">
        <v>369</v>
      </c>
      <c r="D371" s="22">
        <f>SUM(D372:D375)</f>
        <v>0</v>
      </c>
      <c r="E371" s="22">
        <f>SUM(E372:E375)</f>
        <v>0</v>
      </c>
      <c r="F371" s="22">
        <f>SUM(F372:F375)</f>
        <v>0</v>
      </c>
      <c r="G371" s="18"/>
      <c r="H371" s="44" t="s">
        <v>288</v>
      </c>
      <c r="I371" s="41" t="s">
        <v>303</v>
      </c>
      <c r="J371" s="44" t="s">
        <v>133</v>
      </c>
      <c r="K371" s="64" t="s">
        <v>275</v>
      </c>
      <c r="L371" s="86" t="s">
        <v>297</v>
      </c>
      <c r="M371" s="39">
        <v>827</v>
      </c>
    </row>
    <row r="372" spans="1:13" ht="21.75" customHeight="1">
      <c r="A372" s="50"/>
      <c r="B372" s="72"/>
      <c r="C372" s="7" t="s">
        <v>370</v>
      </c>
      <c r="D372" s="22">
        <v>0</v>
      </c>
      <c r="E372" s="22">
        <v>0</v>
      </c>
      <c r="F372" s="22">
        <v>0</v>
      </c>
      <c r="G372" s="18"/>
      <c r="H372" s="45"/>
      <c r="I372" s="42"/>
      <c r="J372" s="45"/>
      <c r="K372" s="64"/>
      <c r="L372" s="156"/>
      <c r="M372" s="40"/>
    </row>
    <row r="373" spans="1:13" ht="21.75" customHeight="1">
      <c r="A373" s="50"/>
      <c r="B373" s="72"/>
      <c r="C373" s="7" t="s">
        <v>371</v>
      </c>
      <c r="D373" s="22">
        <v>0</v>
      </c>
      <c r="E373" s="22">
        <v>0</v>
      </c>
      <c r="F373" s="22">
        <v>0</v>
      </c>
      <c r="G373" s="18"/>
      <c r="H373" s="45"/>
      <c r="I373" s="42"/>
      <c r="J373" s="45"/>
      <c r="K373" s="64"/>
      <c r="L373" s="156"/>
      <c r="M373" s="40"/>
    </row>
    <row r="374" spans="1:13" ht="21.75" customHeight="1">
      <c r="A374" s="50"/>
      <c r="B374" s="72"/>
      <c r="C374" s="7" t="s">
        <v>372</v>
      </c>
      <c r="D374" s="22">
        <v>0</v>
      </c>
      <c r="E374" s="22">
        <v>0</v>
      </c>
      <c r="F374" s="22">
        <v>0</v>
      </c>
      <c r="G374" s="18"/>
      <c r="H374" s="45"/>
      <c r="I374" s="42"/>
      <c r="J374" s="45"/>
      <c r="K374" s="64"/>
      <c r="L374" s="156"/>
      <c r="M374" s="40"/>
    </row>
    <row r="375" spans="1:13" ht="21.75" customHeight="1">
      <c r="A375" s="51"/>
      <c r="B375" s="72"/>
      <c r="C375" s="7" t="s">
        <v>373</v>
      </c>
      <c r="D375" s="22">
        <v>0</v>
      </c>
      <c r="E375" s="22">
        <v>0</v>
      </c>
      <c r="F375" s="22">
        <v>0</v>
      </c>
      <c r="G375" s="18"/>
      <c r="H375" s="46"/>
      <c r="I375" s="43"/>
      <c r="J375" s="46"/>
      <c r="K375" s="64"/>
      <c r="L375" s="156"/>
      <c r="M375" s="40"/>
    </row>
    <row r="376" spans="1:13" ht="44.25" customHeight="1">
      <c r="A376" s="49" t="s">
        <v>238</v>
      </c>
      <c r="B376" s="72" t="s">
        <v>41</v>
      </c>
      <c r="C376" s="13" t="s">
        <v>369</v>
      </c>
      <c r="D376" s="22">
        <f>SUM(D377:D380)</f>
        <v>0</v>
      </c>
      <c r="E376" s="22">
        <f>SUM(E377:E380)</f>
        <v>0</v>
      </c>
      <c r="F376" s="22">
        <f>SUM(F377:F380)</f>
        <v>0</v>
      </c>
      <c r="G376" s="18"/>
      <c r="H376" s="44" t="s">
        <v>289</v>
      </c>
      <c r="I376" s="76" t="s">
        <v>304</v>
      </c>
      <c r="J376" s="44" t="s">
        <v>133</v>
      </c>
      <c r="K376" s="64" t="s">
        <v>290</v>
      </c>
      <c r="L376" s="41" t="s">
        <v>305</v>
      </c>
      <c r="M376" s="39">
        <v>827</v>
      </c>
    </row>
    <row r="377" spans="1:13" ht="44.25" customHeight="1">
      <c r="A377" s="50"/>
      <c r="B377" s="72"/>
      <c r="C377" s="7" t="s">
        <v>370</v>
      </c>
      <c r="D377" s="22">
        <v>0</v>
      </c>
      <c r="E377" s="22">
        <v>0</v>
      </c>
      <c r="F377" s="22">
        <v>0</v>
      </c>
      <c r="G377" s="18"/>
      <c r="H377" s="45"/>
      <c r="I377" s="77"/>
      <c r="J377" s="45"/>
      <c r="K377" s="64"/>
      <c r="L377" s="42"/>
      <c r="M377" s="40"/>
    </row>
    <row r="378" spans="1:13" ht="44.25" customHeight="1">
      <c r="A378" s="50"/>
      <c r="B378" s="72"/>
      <c r="C378" s="7" t="s">
        <v>371</v>
      </c>
      <c r="D378" s="22">
        <v>0</v>
      </c>
      <c r="E378" s="22">
        <v>0</v>
      </c>
      <c r="F378" s="22">
        <v>0</v>
      </c>
      <c r="G378" s="18"/>
      <c r="H378" s="45"/>
      <c r="I378" s="77"/>
      <c r="J378" s="45"/>
      <c r="K378" s="64"/>
      <c r="L378" s="42"/>
      <c r="M378" s="40"/>
    </row>
    <row r="379" spans="1:13" ht="44.25" customHeight="1">
      <c r="A379" s="50"/>
      <c r="B379" s="72"/>
      <c r="C379" s="7" t="s">
        <v>372</v>
      </c>
      <c r="D379" s="22">
        <v>0</v>
      </c>
      <c r="E379" s="22">
        <v>0</v>
      </c>
      <c r="F379" s="22">
        <v>0</v>
      </c>
      <c r="G379" s="18"/>
      <c r="H379" s="45"/>
      <c r="I379" s="77"/>
      <c r="J379" s="45"/>
      <c r="K379" s="64"/>
      <c r="L379" s="42"/>
      <c r="M379" s="40"/>
    </row>
    <row r="380" spans="1:13" ht="150" customHeight="1">
      <c r="A380" s="51"/>
      <c r="B380" s="72"/>
      <c r="C380" s="7" t="s">
        <v>373</v>
      </c>
      <c r="D380" s="22">
        <v>0</v>
      </c>
      <c r="E380" s="22">
        <v>0</v>
      </c>
      <c r="F380" s="22">
        <v>0</v>
      </c>
      <c r="G380" s="18"/>
      <c r="H380" s="46"/>
      <c r="I380" s="78"/>
      <c r="J380" s="46"/>
      <c r="K380" s="64"/>
      <c r="L380" s="43"/>
      <c r="M380" s="40"/>
    </row>
    <row r="381" spans="1:13" ht="21" customHeight="1">
      <c r="A381" s="49" t="s">
        <v>239</v>
      </c>
      <c r="B381" s="72" t="s">
        <v>42</v>
      </c>
      <c r="C381" s="13" t="s">
        <v>369</v>
      </c>
      <c r="D381" s="22">
        <f>SUM(D382:D385)</f>
        <v>0</v>
      </c>
      <c r="E381" s="22">
        <f>SUM(E382:E385)</f>
        <v>0</v>
      </c>
      <c r="F381" s="22">
        <f>SUM(F382:F385)</f>
        <v>0</v>
      </c>
      <c r="G381" s="18"/>
      <c r="H381" s="44" t="s">
        <v>291</v>
      </c>
      <c r="I381" s="44"/>
      <c r="J381" s="44" t="s">
        <v>132</v>
      </c>
      <c r="K381" s="64" t="s">
        <v>271</v>
      </c>
      <c r="L381" s="86" t="s">
        <v>137</v>
      </c>
      <c r="M381" s="39">
        <v>827</v>
      </c>
    </row>
    <row r="382" spans="1:13" ht="21" customHeight="1">
      <c r="A382" s="50"/>
      <c r="B382" s="72"/>
      <c r="C382" s="7" t="s">
        <v>370</v>
      </c>
      <c r="D382" s="22">
        <v>0</v>
      </c>
      <c r="E382" s="22">
        <v>0</v>
      </c>
      <c r="F382" s="22">
        <v>0</v>
      </c>
      <c r="G382" s="18"/>
      <c r="H382" s="45"/>
      <c r="I382" s="45"/>
      <c r="J382" s="45"/>
      <c r="K382" s="64"/>
      <c r="L382" s="156"/>
      <c r="M382" s="40"/>
    </row>
    <row r="383" spans="1:13" ht="21" customHeight="1">
      <c r="A383" s="50"/>
      <c r="B383" s="72"/>
      <c r="C383" s="7" t="s">
        <v>371</v>
      </c>
      <c r="D383" s="22">
        <v>0</v>
      </c>
      <c r="E383" s="22">
        <v>0</v>
      </c>
      <c r="F383" s="22">
        <v>0</v>
      </c>
      <c r="G383" s="18"/>
      <c r="H383" s="45"/>
      <c r="I383" s="45"/>
      <c r="J383" s="45"/>
      <c r="K383" s="64"/>
      <c r="L383" s="156"/>
      <c r="M383" s="40"/>
    </row>
    <row r="384" spans="1:13" ht="21" customHeight="1">
      <c r="A384" s="50"/>
      <c r="B384" s="72"/>
      <c r="C384" s="7" t="s">
        <v>372</v>
      </c>
      <c r="D384" s="22">
        <v>0</v>
      </c>
      <c r="E384" s="22">
        <v>0</v>
      </c>
      <c r="F384" s="22">
        <v>0</v>
      </c>
      <c r="G384" s="18"/>
      <c r="H384" s="45"/>
      <c r="I384" s="45"/>
      <c r="J384" s="45"/>
      <c r="K384" s="64"/>
      <c r="L384" s="156"/>
      <c r="M384" s="40"/>
    </row>
    <row r="385" spans="1:13" ht="21" customHeight="1">
      <c r="A385" s="51"/>
      <c r="B385" s="72"/>
      <c r="C385" s="7" t="s">
        <v>373</v>
      </c>
      <c r="D385" s="22">
        <v>0</v>
      </c>
      <c r="E385" s="22">
        <v>0</v>
      </c>
      <c r="F385" s="22">
        <v>0</v>
      </c>
      <c r="G385" s="18"/>
      <c r="H385" s="46"/>
      <c r="I385" s="46"/>
      <c r="J385" s="46"/>
      <c r="K385" s="64"/>
      <c r="L385" s="156"/>
      <c r="M385" s="40"/>
    </row>
    <row r="386" spans="1:13" ht="26.25" customHeight="1">
      <c r="A386" s="49" t="s">
        <v>240</v>
      </c>
      <c r="B386" s="72" t="s">
        <v>43</v>
      </c>
      <c r="C386" s="13" t="s">
        <v>369</v>
      </c>
      <c r="D386" s="22">
        <f>SUM(D387:D390)</f>
        <v>0</v>
      </c>
      <c r="E386" s="22">
        <f>SUM(E387:E390)</f>
        <v>0</v>
      </c>
      <c r="F386" s="22">
        <f>SUM(F387:F390)</f>
        <v>0</v>
      </c>
      <c r="G386" s="18"/>
      <c r="H386" s="44" t="s">
        <v>292</v>
      </c>
      <c r="I386" s="41" t="s">
        <v>306</v>
      </c>
      <c r="J386" s="44" t="s">
        <v>133</v>
      </c>
      <c r="K386" s="97" t="s">
        <v>275</v>
      </c>
      <c r="L386" s="58" t="s">
        <v>307</v>
      </c>
      <c r="M386" s="39">
        <v>827</v>
      </c>
    </row>
    <row r="387" spans="1:13" ht="26.25" customHeight="1">
      <c r="A387" s="50"/>
      <c r="B387" s="72"/>
      <c r="C387" s="7" t="s">
        <v>370</v>
      </c>
      <c r="D387" s="22">
        <v>0</v>
      </c>
      <c r="E387" s="22">
        <v>0</v>
      </c>
      <c r="F387" s="22">
        <v>0</v>
      </c>
      <c r="G387" s="18"/>
      <c r="H387" s="45"/>
      <c r="I387" s="42"/>
      <c r="J387" s="45"/>
      <c r="K387" s="98"/>
      <c r="L387" s="59"/>
      <c r="M387" s="40"/>
    </row>
    <row r="388" spans="1:13" ht="26.25" customHeight="1">
      <c r="A388" s="50"/>
      <c r="B388" s="72"/>
      <c r="C388" s="7" t="s">
        <v>371</v>
      </c>
      <c r="D388" s="22">
        <v>0</v>
      </c>
      <c r="E388" s="22">
        <v>0</v>
      </c>
      <c r="F388" s="22">
        <v>0</v>
      </c>
      <c r="G388" s="18"/>
      <c r="H388" s="45"/>
      <c r="I388" s="42"/>
      <c r="J388" s="45"/>
      <c r="K388" s="98"/>
      <c r="L388" s="59"/>
      <c r="M388" s="40"/>
    </row>
    <row r="389" spans="1:13" ht="26.25" customHeight="1">
      <c r="A389" s="50"/>
      <c r="B389" s="72"/>
      <c r="C389" s="7" t="s">
        <v>372</v>
      </c>
      <c r="D389" s="22">
        <v>0</v>
      </c>
      <c r="E389" s="22">
        <v>0</v>
      </c>
      <c r="F389" s="22">
        <v>0</v>
      </c>
      <c r="G389" s="18"/>
      <c r="H389" s="45"/>
      <c r="I389" s="42"/>
      <c r="J389" s="45"/>
      <c r="K389" s="98"/>
      <c r="L389" s="59"/>
      <c r="M389" s="40"/>
    </row>
    <row r="390" spans="1:13" ht="26.25" customHeight="1">
      <c r="A390" s="51"/>
      <c r="B390" s="72"/>
      <c r="C390" s="7" t="s">
        <v>373</v>
      </c>
      <c r="D390" s="22">
        <v>0</v>
      </c>
      <c r="E390" s="22">
        <v>0</v>
      </c>
      <c r="F390" s="22">
        <v>0</v>
      </c>
      <c r="G390" s="18"/>
      <c r="H390" s="46"/>
      <c r="I390" s="43"/>
      <c r="J390" s="46"/>
      <c r="K390" s="99"/>
      <c r="L390" s="60"/>
      <c r="M390" s="40"/>
    </row>
    <row r="391" spans="1:13" ht="18" customHeight="1">
      <c r="A391" s="49" t="s">
        <v>241</v>
      </c>
      <c r="B391" s="72" t="s">
        <v>44</v>
      </c>
      <c r="C391" s="13" t="s">
        <v>369</v>
      </c>
      <c r="D391" s="22">
        <f>SUM(D392:D395)</f>
        <v>0</v>
      </c>
      <c r="E391" s="22">
        <f>SUM(E392:E395)</f>
        <v>0</v>
      </c>
      <c r="F391" s="22">
        <f>SUM(F392:F395)</f>
        <v>0</v>
      </c>
      <c r="G391" s="18"/>
      <c r="H391" s="44" t="s">
        <v>293</v>
      </c>
      <c r="I391" s="76" t="s">
        <v>308</v>
      </c>
      <c r="J391" s="44" t="s">
        <v>138</v>
      </c>
      <c r="K391" s="64" t="s">
        <v>271</v>
      </c>
      <c r="L391" s="39"/>
      <c r="M391" s="39">
        <v>827</v>
      </c>
    </row>
    <row r="392" spans="1:13" ht="18" customHeight="1">
      <c r="A392" s="50"/>
      <c r="B392" s="72"/>
      <c r="C392" s="7" t="s">
        <v>370</v>
      </c>
      <c r="D392" s="22">
        <v>0</v>
      </c>
      <c r="E392" s="22">
        <v>0</v>
      </c>
      <c r="F392" s="22">
        <v>0</v>
      </c>
      <c r="G392" s="18"/>
      <c r="H392" s="45"/>
      <c r="I392" s="77"/>
      <c r="J392" s="45"/>
      <c r="K392" s="64"/>
      <c r="L392" s="40"/>
      <c r="M392" s="40"/>
    </row>
    <row r="393" spans="1:13" ht="18" customHeight="1">
      <c r="A393" s="50"/>
      <c r="B393" s="72"/>
      <c r="C393" s="7" t="s">
        <v>371</v>
      </c>
      <c r="D393" s="22">
        <v>0</v>
      </c>
      <c r="E393" s="22">
        <v>0</v>
      </c>
      <c r="F393" s="22">
        <v>0</v>
      </c>
      <c r="G393" s="18"/>
      <c r="H393" s="45"/>
      <c r="I393" s="77"/>
      <c r="J393" s="45"/>
      <c r="K393" s="64"/>
      <c r="L393" s="40"/>
      <c r="M393" s="40"/>
    </row>
    <row r="394" spans="1:13" ht="18" customHeight="1">
      <c r="A394" s="50"/>
      <c r="B394" s="72"/>
      <c r="C394" s="7" t="s">
        <v>372</v>
      </c>
      <c r="D394" s="22">
        <v>0</v>
      </c>
      <c r="E394" s="22">
        <v>0</v>
      </c>
      <c r="F394" s="22">
        <v>0</v>
      </c>
      <c r="G394" s="18"/>
      <c r="H394" s="45"/>
      <c r="I394" s="77"/>
      <c r="J394" s="45"/>
      <c r="K394" s="64"/>
      <c r="L394" s="40"/>
      <c r="M394" s="40"/>
    </row>
    <row r="395" spans="1:13" ht="18" customHeight="1">
      <c r="A395" s="51"/>
      <c r="B395" s="72"/>
      <c r="C395" s="7" t="s">
        <v>373</v>
      </c>
      <c r="D395" s="22">
        <v>0</v>
      </c>
      <c r="E395" s="22">
        <v>0</v>
      </c>
      <c r="F395" s="22">
        <v>0</v>
      </c>
      <c r="G395" s="18"/>
      <c r="H395" s="46"/>
      <c r="I395" s="78"/>
      <c r="J395" s="46"/>
      <c r="K395" s="64"/>
      <c r="L395" s="40"/>
      <c r="M395" s="40"/>
    </row>
    <row r="396" spans="1:13" ht="26.25" customHeight="1">
      <c r="A396" s="49" t="s">
        <v>242</v>
      </c>
      <c r="B396" s="72" t="s">
        <v>45</v>
      </c>
      <c r="C396" s="13" t="s">
        <v>369</v>
      </c>
      <c r="D396" s="22">
        <f>SUM(D397:D400)</f>
        <v>0</v>
      </c>
      <c r="E396" s="22">
        <f>SUM(E397:E400)</f>
        <v>0</v>
      </c>
      <c r="F396" s="22">
        <f>SUM(F397:F400)</f>
        <v>0</v>
      </c>
      <c r="G396" s="18"/>
      <c r="H396" s="44" t="s">
        <v>331</v>
      </c>
      <c r="I396" s="41" t="s">
        <v>139</v>
      </c>
      <c r="J396" s="44" t="s">
        <v>138</v>
      </c>
      <c r="K396" s="64" t="s">
        <v>332</v>
      </c>
      <c r="L396" s="39"/>
      <c r="M396" s="39">
        <v>827</v>
      </c>
    </row>
    <row r="397" spans="1:13" ht="26.25" customHeight="1">
      <c r="A397" s="50"/>
      <c r="B397" s="72"/>
      <c r="C397" s="7" t="s">
        <v>370</v>
      </c>
      <c r="D397" s="22">
        <v>0</v>
      </c>
      <c r="E397" s="22">
        <v>0</v>
      </c>
      <c r="F397" s="22">
        <v>0</v>
      </c>
      <c r="G397" s="18"/>
      <c r="H397" s="45"/>
      <c r="I397" s="42"/>
      <c r="J397" s="45"/>
      <c r="K397" s="64"/>
      <c r="L397" s="40"/>
      <c r="M397" s="40"/>
    </row>
    <row r="398" spans="1:13" ht="26.25" customHeight="1">
      <c r="A398" s="50"/>
      <c r="B398" s="72"/>
      <c r="C398" s="7" t="s">
        <v>371</v>
      </c>
      <c r="D398" s="22">
        <v>0</v>
      </c>
      <c r="E398" s="22">
        <v>0</v>
      </c>
      <c r="F398" s="22">
        <v>0</v>
      </c>
      <c r="G398" s="18"/>
      <c r="H398" s="45"/>
      <c r="I398" s="42"/>
      <c r="J398" s="45"/>
      <c r="K398" s="64"/>
      <c r="L398" s="40"/>
      <c r="M398" s="40"/>
    </row>
    <row r="399" spans="1:13" ht="26.25" customHeight="1">
      <c r="A399" s="50"/>
      <c r="B399" s="72"/>
      <c r="C399" s="7" t="s">
        <v>372</v>
      </c>
      <c r="D399" s="22">
        <v>0</v>
      </c>
      <c r="E399" s="22">
        <v>0</v>
      </c>
      <c r="F399" s="22">
        <v>0</v>
      </c>
      <c r="G399" s="18"/>
      <c r="H399" s="45"/>
      <c r="I399" s="42"/>
      <c r="J399" s="45"/>
      <c r="K399" s="64"/>
      <c r="L399" s="40"/>
      <c r="M399" s="40"/>
    </row>
    <row r="400" spans="1:13" ht="26.25" customHeight="1">
      <c r="A400" s="51"/>
      <c r="B400" s="72"/>
      <c r="C400" s="7" t="s">
        <v>373</v>
      </c>
      <c r="D400" s="22">
        <v>0</v>
      </c>
      <c r="E400" s="22">
        <v>0</v>
      </c>
      <c r="F400" s="22">
        <v>0</v>
      </c>
      <c r="G400" s="18"/>
      <c r="H400" s="46"/>
      <c r="I400" s="43"/>
      <c r="J400" s="46"/>
      <c r="K400" s="64"/>
      <c r="L400" s="40"/>
      <c r="M400" s="40"/>
    </row>
    <row r="401" spans="1:13" ht="15" customHeight="1">
      <c r="A401" s="49" t="s">
        <v>46</v>
      </c>
      <c r="B401" s="72" t="s">
        <v>40</v>
      </c>
      <c r="C401" s="13" t="s">
        <v>369</v>
      </c>
      <c r="D401" s="22">
        <f>SUM(D402:D405)</f>
        <v>4100</v>
      </c>
      <c r="E401" s="22">
        <f>SUM(E402:E405)</f>
        <v>0</v>
      </c>
      <c r="F401" s="22">
        <f>SUM(F402:F405)</f>
        <v>0</v>
      </c>
      <c r="G401" s="18">
        <f>F401/D401%</f>
        <v>0</v>
      </c>
      <c r="H401" s="44" t="s">
        <v>309</v>
      </c>
      <c r="I401" s="44"/>
      <c r="J401" s="44"/>
      <c r="K401" s="64" t="s">
        <v>333</v>
      </c>
      <c r="L401" s="39"/>
      <c r="M401" s="39">
        <v>827</v>
      </c>
    </row>
    <row r="402" spans="1:13" ht="15" customHeight="1">
      <c r="A402" s="50"/>
      <c r="B402" s="72"/>
      <c r="C402" s="7" t="s">
        <v>370</v>
      </c>
      <c r="D402" s="22">
        <f t="shared" ref="D402:F405" si="21">D407+D412</f>
        <v>4100</v>
      </c>
      <c r="E402" s="22">
        <f t="shared" si="21"/>
        <v>0</v>
      </c>
      <c r="F402" s="22">
        <f t="shared" si="21"/>
        <v>0</v>
      </c>
      <c r="G402" s="18">
        <f t="shared" ref="G402:G407" si="22">F402/D402%</f>
        <v>0</v>
      </c>
      <c r="H402" s="45"/>
      <c r="I402" s="45"/>
      <c r="J402" s="45"/>
      <c r="K402" s="64"/>
      <c r="L402" s="40"/>
      <c r="M402" s="40"/>
    </row>
    <row r="403" spans="1:13" ht="15" customHeight="1">
      <c r="A403" s="50"/>
      <c r="B403" s="72"/>
      <c r="C403" s="7" t="s">
        <v>371</v>
      </c>
      <c r="D403" s="22">
        <f t="shared" si="21"/>
        <v>0</v>
      </c>
      <c r="E403" s="22">
        <f t="shared" si="21"/>
        <v>0</v>
      </c>
      <c r="F403" s="22">
        <f t="shared" si="21"/>
        <v>0</v>
      </c>
      <c r="G403" s="18"/>
      <c r="H403" s="45"/>
      <c r="I403" s="45"/>
      <c r="J403" s="45"/>
      <c r="K403" s="64"/>
      <c r="L403" s="40"/>
      <c r="M403" s="40"/>
    </row>
    <row r="404" spans="1:13" ht="15" customHeight="1">
      <c r="A404" s="50"/>
      <c r="B404" s="72"/>
      <c r="C404" s="7" t="s">
        <v>372</v>
      </c>
      <c r="D404" s="22">
        <f t="shared" si="21"/>
        <v>0</v>
      </c>
      <c r="E404" s="22">
        <f t="shared" si="21"/>
        <v>0</v>
      </c>
      <c r="F404" s="22">
        <f t="shared" si="21"/>
        <v>0</v>
      </c>
      <c r="G404" s="18"/>
      <c r="H404" s="45"/>
      <c r="I404" s="45"/>
      <c r="J404" s="45"/>
      <c r="K404" s="64"/>
      <c r="L404" s="40"/>
      <c r="M404" s="40"/>
    </row>
    <row r="405" spans="1:13" ht="40.5" customHeight="1">
      <c r="A405" s="51"/>
      <c r="B405" s="72"/>
      <c r="C405" s="7" t="s">
        <v>373</v>
      </c>
      <c r="D405" s="22">
        <f t="shared" si="21"/>
        <v>0</v>
      </c>
      <c r="E405" s="22">
        <f t="shared" si="21"/>
        <v>0</v>
      </c>
      <c r="F405" s="22">
        <f t="shared" si="21"/>
        <v>0</v>
      </c>
      <c r="G405" s="18"/>
      <c r="H405" s="46"/>
      <c r="I405" s="46"/>
      <c r="J405" s="46"/>
      <c r="K405" s="64"/>
      <c r="L405" s="40"/>
      <c r="M405" s="40"/>
    </row>
    <row r="406" spans="1:13" ht="26.25" customHeight="1">
      <c r="A406" s="49" t="s">
        <v>47</v>
      </c>
      <c r="B406" s="72" t="s">
        <v>48</v>
      </c>
      <c r="C406" s="13" t="s">
        <v>369</v>
      </c>
      <c r="D406" s="22">
        <f>SUM(D407:D410)</f>
        <v>4100</v>
      </c>
      <c r="E406" s="22">
        <f>SUM(E407:E410)</f>
        <v>0</v>
      </c>
      <c r="F406" s="22">
        <f>SUM(F407:F410)</f>
        <v>0</v>
      </c>
      <c r="G406" s="18">
        <f t="shared" si="22"/>
        <v>0</v>
      </c>
      <c r="H406" s="44" t="s">
        <v>334</v>
      </c>
      <c r="I406" s="41" t="s">
        <v>310</v>
      </c>
      <c r="J406" s="44" t="s">
        <v>132</v>
      </c>
      <c r="K406" s="64" t="s">
        <v>333</v>
      </c>
      <c r="L406" s="86" t="s">
        <v>311</v>
      </c>
      <c r="M406" s="39">
        <v>827</v>
      </c>
    </row>
    <row r="407" spans="1:13" ht="26.25" customHeight="1">
      <c r="A407" s="50"/>
      <c r="B407" s="72"/>
      <c r="C407" s="7" t="s">
        <v>370</v>
      </c>
      <c r="D407" s="22">
        <v>4100</v>
      </c>
      <c r="E407" s="22">
        <v>0</v>
      </c>
      <c r="F407" s="22">
        <v>0</v>
      </c>
      <c r="G407" s="18">
        <f t="shared" si="22"/>
        <v>0</v>
      </c>
      <c r="H407" s="45"/>
      <c r="I407" s="42"/>
      <c r="J407" s="45"/>
      <c r="K407" s="64"/>
      <c r="L407" s="156"/>
      <c r="M407" s="40"/>
    </row>
    <row r="408" spans="1:13" ht="26.25" customHeight="1">
      <c r="A408" s="50"/>
      <c r="B408" s="72"/>
      <c r="C408" s="7" t="s">
        <v>371</v>
      </c>
      <c r="D408" s="22">
        <v>0</v>
      </c>
      <c r="E408" s="22">
        <v>0</v>
      </c>
      <c r="F408" s="22">
        <v>0</v>
      </c>
      <c r="G408" s="18"/>
      <c r="H408" s="45"/>
      <c r="I408" s="42"/>
      <c r="J408" s="45"/>
      <c r="K408" s="64"/>
      <c r="L408" s="156"/>
      <c r="M408" s="40"/>
    </row>
    <row r="409" spans="1:13" ht="26.25" customHeight="1">
      <c r="A409" s="50"/>
      <c r="B409" s="72"/>
      <c r="C409" s="7" t="s">
        <v>372</v>
      </c>
      <c r="D409" s="22">
        <v>0</v>
      </c>
      <c r="E409" s="22">
        <v>0</v>
      </c>
      <c r="F409" s="22">
        <v>0</v>
      </c>
      <c r="G409" s="18"/>
      <c r="H409" s="45"/>
      <c r="I409" s="42"/>
      <c r="J409" s="45"/>
      <c r="K409" s="64"/>
      <c r="L409" s="156"/>
      <c r="M409" s="40"/>
    </row>
    <row r="410" spans="1:13" ht="26.25" customHeight="1">
      <c r="A410" s="51"/>
      <c r="B410" s="72"/>
      <c r="C410" s="7" t="s">
        <v>373</v>
      </c>
      <c r="D410" s="22">
        <v>0</v>
      </c>
      <c r="E410" s="22">
        <v>0</v>
      </c>
      <c r="F410" s="22">
        <v>0</v>
      </c>
      <c r="G410" s="18"/>
      <c r="H410" s="46"/>
      <c r="I410" s="43"/>
      <c r="J410" s="46"/>
      <c r="K410" s="64"/>
      <c r="L410" s="156"/>
      <c r="M410" s="40"/>
    </row>
    <row r="411" spans="1:13" ht="31.5" customHeight="1">
      <c r="A411" s="49" t="s">
        <v>243</v>
      </c>
      <c r="B411" s="72" t="s">
        <v>49</v>
      </c>
      <c r="C411" s="13" t="s">
        <v>369</v>
      </c>
      <c r="D411" s="22">
        <f>SUM(D412:D415)</f>
        <v>0</v>
      </c>
      <c r="E411" s="22">
        <f>SUM(E412:E415)</f>
        <v>0</v>
      </c>
      <c r="F411" s="22">
        <f>SUM(F412:F415)</f>
        <v>0</v>
      </c>
      <c r="G411" s="18"/>
      <c r="H411" s="44" t="s">
        <v>335</v>
      </c>
      <c r="I411" s="41" t="s">
        <v>312</v>
      </c>
      <c r="J411" s="44" t="s">
        <v>138</v>
      </c>
      <c r="K411" s="64" t="s">
        <v>89</v>
      </c>
      <c r="L411" s="39"/>
      <c r="M411" s="39">
        <v>827</v>
      </c>
    </row>
    <row r="412" spans="1:13" ht="31.5" customHeight="1">
      <c r="A412" s="50"/>
      <c r="B412" s="72"/>
      <c r="C412" s="7" t="s">
        <v>370</v>
      </c>
      <c r="D412" s="22">
        <v>0</v>
      </c>
      <c r="E412" s="22">
        <v>0</v>
      </c>
      <c r="F412" s="22">
        <v>0</v>
      </c>
      <c r="G412" s="18"/>
      <c r="H412" s="45"/>
      <c r="I412" s="42"/>
      <c r="J412" s="45"/>
      <c r="K412" s="64"/>
      <c r="L412" s="40"/>
      <c r="M412" s="40"/>
    </row>
    <row r="413" spans="1:13" ht="31.5" customHeight="1">
      <c r="A413" s="50"/>
      <c r="B413" s="72"/>
      <c r="C413" s="7" t="s">
        <v>371</v>
      </c>
      <c r="D413" s="22">
        <v>0</v>
      </c>
      <c r="E413" s="22">
        <v>0</v>
      </c>
      <c r="F413" s="22">
        <v>0</v>
      </c>
      <c r="G413" s="18"/>
      <c r="H413" s="45"/>
      <c r="I413" s="42"/>
      <c r="J413" s="45"/>
      <c r="K413" s="64"/>
      <c r="L413" s="40"/>
      <c r="M413" s="40"/>
    </row>
    <row r="414" spans="1:13" ht="31.5" customHeight="1">
      <c r="A414" s="50"/>
      <c r="B414" s="72"/>
      <c r="C414" s="7" t="s">
        <v>372</v>
      </c>
      <c r="D414" s="22">
        <v>0</v>
      </c>
      <c r="E414" s="22">
        <v>0</v>
      </c>
      <c r="F414" s="22">
        <v>0</v>
      </c>
      <c r="G414" s="18"/>
      <c r="H414" s="45"/>
      <c r="I414" s="42"/>
      <c r="J414" s="45"/>
      <c r="K414" s="64"/>
      <c r="L414" s="40"/>
      <c r="M414" s="40"/>
    </row>
    <row r="415" spans="1:13" ht="31.5" customHeight="1">
      <c r="A415" s="51"/>
      <c r="B415" s="72"/>
      <c r="C415" s="7" t="s">
        <v>373</v>
      </c>
      <c r="D415" s="22">
        <v>0</v>
      </c>
      <c r="E415" s="22">
        <v>0</v>
      </c>
      <c r="F415" s="22">
        <v>0</v>
      </c>
      <c r="G415" s="18"/>
      <c r="H415" s="46"/>
      <c r="I415" s="43"/>
      <c r="J415" s="46"/>
      <c r="K415" s="64"/>
      <c r="L415" s="40"/>
      <c r="M415" s="40"/>
    </row>
    <row r="416" spans="1:13" ht="26.25" customHeight="1">
      <c r="A416" s="49" t="s">
        <v>50</v>
      </c>
      <c r="B416" s="72" t="s">
        <v>52</v>
      </c>
      <c r="C416" s="13" t="s">
        <v>369</v>
      </c>
      <c r="D416" s="22">
        <f>SUM(D417:D420)</f>
        <v>0</v>
      </c>
      <c r="E416" s="22">
        <f>SUM(E417:E420)</f>
        <v>0</v>
      </c>
      <c r="F416" s="22">
        <f>SUM(F417:F420)</f>
        <v>0</v>
      </c>
      <c r="G416" s="18"/>
      <c r="H416" s="44" t="s">
        <v>313</v>
      </c>
      <c r="I416" s="91"/>
      <c r="J416" s="91"/>
      <c r="K416" s="64" t="s">
        <v>336</v>
      </c>
      <c r="L416" s="39"/>
      <c r="M416" s="39">
        <v>827</v>
      </c>
    </row>
    <row r="417" spans="1:13" ht="26.25" customHeight="1">
      <c r="A417" s="50"/>
      <c r="B417" s="72"/>
      <c r="C417" s="7" t="s">
        <v>370</v>
      </c>
      <c r="D417" s="28">
        <f t="shared" ref="D417:F420" si="23">D422+D427+D432+D437+D442+D447+D452+D457</f>
        <v>0</v>
      </c>
      <c r="E417" s="28">
        <f t="shared" si="23"/>
        <v>0</v>
      </c>
      <c r="F417" s="28">
        <f t="shared" si="23"/>
        <v>0</v>
      </c>
      <c r="G417" s="18"/>
      <c r="H417" s="45"/>
      <c r="I417" s="92"/>
      <c r="J417" s="92"/>
      <c r="K417" s="64"/>
      <c r="L417" s="40"/>
      <c r="M417" s="40"/>
    </row>
    <row r="418" spans="1:13" ht="26.25" customHeight="1">
      <c r="A418" s="50"/>
      <c r="B418" s="72"/>
      <c r="C418" s="7" t="s">
        <v>371</v>
      </c>
      <c r="D418" s="22">
        <f t="shared" si="23"/>
        <v>0</v>
      </c>
      <c r="E418" s="22">
        <f t="shared" si="23"/>
        <v>0</v>
      </c>
      <c r="F418" s="22">
        <f t="shared" si="23"/>
        <v>0</v>
      </c>
      <c r="G418" s="18"/>
      <c r="H418" s="45"/>
      <c r="I418" s="92"/>
      <c r="J418" s="92"/>
      <c r="K418" s="64"/>
      <c r="L418" s="40"/>
      <c r="M418" s="40"/>
    </row>
    <row r="419" spans="1:13" ht="26.25" customHeight="1">
      <c r="A419" s="50"/>
      <c r="B419" s="72"/>
      <c r="C419" s="7" t="s">
        <v>372</v>
      </c>
      <c r="D419" s="22">
        <f t="shared" si="23"/>
        <v>0</v>
      </c>
      <c r="E419" s="22">
        <f t="shared" si="23"/>
        <v>0</v>
      </c>
      <c r="F419" s="22">
        <f t="shared" si="23"/>
        <v>0</v>
      </c>
      <c r="G419" s="18"/>
      <c r="H419" s="45"/>
      <c r="I419" s="92"/>
      <c r="J419" s="92"/>
      <c r="K419" s="64"/>
      <c r="L419" s="40"/>
      <c r="M419" s="40"/>
    </row>
    <row r="420" spans="1:13" ht="26.25" customHeight="1">
      <c r="A420" s="51"/>
      <c r="B420" s="72"/>
      <c r="C420" s="7" t="s">
        <v>373</v>
      </c>
      <c r="D420" s="22">
        <f t="shared" si="23"/>
        <v>0</v>
      </c>
      <c r="E420" s="22">
        <f t="shared" si="23"/>
        <v>0</v>
      </c>
      <c r="F420" s="22">
        <f t="shared" si="23"/>
        <v>0</v>
      </c>
      <c r="G420" s="18"/>
      <c r="H420" s="46"/>
      <c r="I420" s="93"/>
      <c r="J420" s="93"/>
      <c r="K420" s="64"/>
      <c r="L420" s="40"/>
      <c r="M420" s="40"/>
    </row>
    <row r="421" spans="1:13" ht="51.75" customHeight="1">
      <c r="A421" s="49" t="s">
        <v>51</v>
      </c>
      <c r="B421" s="72" t="s">
        <v>53</v>
      </c>
      <c r="C421" s="13" t="s">
        <v>369</v>
      </c>
      <c r="D421" s="22">
        <f>SUM(D422:D425)</f>
        <v>0</v>
      </c>
      <c r="E421" s="22">
        <f>SUM(E422:E425)</f>
        <v>0</v>
      </c>
      <c r="F421" s="22">
        <f>SUM(F422:F425)</f>
        <v>0</v>
      </c>
      <c r="G421" s="18"/>
      <c r="H421" s="44" t="s">
        <v>337</v>
      </c>
      <c r="I421" s="41" t="s">
        <v>161</v>
      </c>
      <c r="J421" s="44" t="s">
        <v>133</v>
      </c>
      <c r="K421" s="64" t="s">
        <v>89</v>
      </c>
      <c r="L421" s="86" t="s">
        <v>299</v>
      </c>
      <c r="M421" s="39">
        <v>827</v>
      </c>
    </row>
    <row r="422" spans="1:13" ht="51.75" customHeight="1">
      <c r="A422" s="50"/>
      <c r="B422" s="72"/>
      <c r="C422" s="7" t="s">
        <v>370</v>
      </c>
      <c r="D422" s="22">
        <v>0</v>
      </c>
      <c r="E422" s="22">
        <v>0</v>
      </c>
      <c r="F422" s="22">
        <v>0</v>
      </c>
      <c r="G422" s="18"/>
      <c r="H422" s="45"/>
      <c r="I422" s="42"/>
      <c r="J422" s="45"/>
      <c r="K422" s="64"/>
      <c r="L422" s="156"/>
      <c r="M422" s="40"/>
    </row>
    <row r="423" spans="1:13" ht="51.75" customHeight="1">
      <c r="A423" s="50"/>
      <c r="B423" s="72"/>
      <c r="C423" s="7" t="s">
        <v>371</v>
      </c>
      <c r="D423" s="22">
        <v>0</v>
      </c>
      <c r="E423" s="22">
        <v>0</v>
      </c>
      <c r="F423" s="22">
        <v>0</v>
      </c>
      <c r="G423" s="18"/>
      <c r="H423" s="45"/>
      <c r="I423" s="42"/>
      <c r="J423" s="45"/>
      <c r="K423" s="64"/>
      <c r="L423" s="156"/>
      <c r="M423" s="40"/>
    </row>
    <row r="424" spans="1:13" ht="51.75" customHeight="1">
      <c r="A424" s="50"/>
      <c r="B424" s="72"/>
      <c r="C424" s="7" t="s">
        <v>372</v>
      </c>
      <c r="D424" s="22">
        <v>0</v>
      </c>
      <c r="E424" s="22">
        <v>0</v>
      </c>
      <c r="F424" s="22">
        <v>0</v>
      </c>
      <c r="G424" s="18"/>
      <c r="H424" s="45"/>
      <c r="I424" s="42"/>
      <c r="J424" s="45"/>
      <c r="K424" s="64"/>
      <c r="L424" s="156"/>
      <c r="M424" s="40"/>
    </row>
    <row r="425" spans="1:13" ht="51.75" customHeight="1">
      <c r="A425" s="51"/>
      <c r="B425" s="72"/>
      <c r="C425" s="7" t="s">
        <v>373</v>
      </c>
      <c r="D425" s="22">
        <v>0</v>
      </c>
      <c r="E425" s="22">
        <v>0</v>
      </c>
      <c r="F425" s="22">
        <v>0</v>
      </c>
      <c r="G425" s="18"/>
      <c r="H425" s="46"/>
      <c r="I425" s="43"/>
      <c r="J425" s="46"/>
      <c r="K425" s="64"/>
      <c r="L425" s="156"/>
      <c r="M425" s="40"/>
    </row>
    <row r="426" spans="1:13" ht="24.75" customHeight="1">
      <c r="A426" s="49" t="s">
        <v>61</v>
      </c>
      <c r="B426" s="72" t="s">
        <v>54</v>
      </c>
      <c r="C426" s="13" t="s">
        <v>369</v>
      </c>
      <c r="D426" s="22">
        <f>SUM(D427:D430)</f>
        <v>0</v>
      </c>
      <c r="E426" s="22">
        <f>SUM(E427:E430)</f>
        <v>0</v>
      </c>
      <c r="F426" s="22">
        <f>SUM(F427:F430)</f>
        <v>0</v>
      </c>
      <c r="G426" s="18"/>
      <c r="H426" s="44" t="s">
        <v>435</v>
      </c>
      <c r="I426" s="41" t="s">
        <v>162</v>
      </c>
      <c r="J426" s="44" t="s">
        <v>133</v>
      </c>
      <c r="K426" s="64" t="s">
        <v>89</v>
      </c>
      <c r="L426" s="86" t="s">
        <v>299</v>
      </c>
      <c r="M426" s="39">
        <v>827</v>
      </c>
    </row>
    <row r="427" spans="1:13" ht="24.75" customHeight="1">
      <c r="A427" s="50"/>
      <c r="B427" s="72"/>
      <c r="C427" s="7" t="s">
        <v>370</v>
      </c>
      <c r="D427" s="22">
        <v>0</v>
      </c>
      <c r="E427" s="22">
        <v>0</v>
      </c>
      <c r="F427" s="22">
        <v>0</v>
      </c>
      <c r="G427" s="18"/>
      <c r="H427" s="45"/>
      <c r="I427" s="42"/>
      <c r="J427" s="45"/>
      <c r="K427" s="64"/>
      <c r="L427" s="156"/>
      <c r="M427" s="40"/>
    </row>
    <row r="428" spans="1:13" ht="24.75" customHeight="1">
      <c r="A428" s="50"/>
      <c r="B428" s="72"/>
      <c r="C428" s="7" t="s">
        <v>371</v>
      </c>
      <c r="D428" s="22">
        <v>0</v>
      </c>
      <c r="E428" s="22">
        <v>0</v>
      </c>
      <c r="F428" s="22">
        <v>0</v>
      </c>
      <c r="G428" s="18"/>
      <c r="H428" s="45"/>
      <c r="I428" s="42"/>
      <c r="J428" s="45"/>
      <c r="K428" s="64"/>
      <c r="L428" s="156"/>
      <c r="M428" s="40"/>
    </row>
    <row r="429" spans="1:13" ht="24.75" customHeight="1">
      <c r="A429" s="50"/>
      <c r="B429" s="72"/>
      <c r="C429" s="7" t="s">
        <v>372</v>
      </c>
      <c r="D429" s="22">
        <v>0</v>
      </c>
      <c r="E429" s="22">
        <v>0</v>
      </c>
      <c r="F429" s="22">
        <v>0</v>
      </c>
      <c r="G429" s="18"/>
      <c r="H429" s="45"/>
      <c r="I429" s="42"/>
      <c r="J429" s="45"/>
      <c r="K429" s="64"/>
      <c r="L429" s="156"/>
      <c r="M429" s="40"/>
    </row>
    <row r="430" spans="1:13" ht="24.75" customHeight="1">
      <c r="A430" s="51"/>
      <c r="B430" s="72"/>
      <c r="C430" s="7" t="s">
        <v>373</v>
      </c>
      <c r="D430" s="22">
        <v>0</v>
      </c>
      <c r="E430" s="22">
        <v>0</v>
      </c>
      <c r="F430" s="22">
        <v>0</v>
      </c>
      <c r="G430" s="18"/>
      <c r="H430" s="46"/>
      <c r="I430" s="43"/>
      <c r="J430" s="46"/>
      <c r="K430" s="64"/>
      <c r="L430" s="156"/>
      <c r="M430" s="40"/>
    </row>
    <row r="431" spans="1:13" ht="20.100000000000001" customHeight="1">
      <c r="A431" s="49" t="s">
        <v>244</v>
      </c>
      <c r="B431" s="72" t="s">
        <v>55</v>
      </c>
      <c r="C431" s="13" t="s">
        <v>369</v>
      </c>
      <c r="D431" s="22">
        <f>SUM(D432:D435)</f>
        <v>0</v>
      </c>
      <c r="E431" s="22">
        <f>SUM(E432:E435)</f>
        <v>0</v>
      </c>
      <c r="F431" s="22">
        <f>SUM(F432:F435)</f>
        <v>0</v>
      </c>
      <c r="G431" s="18"/>
      <c r="H431" s="44" t="s">
        <v>314</v>
      </c>
      <c r="I431" s="44"/>
      <c r="J431" s="44" t="s">
        <v>132</v>
      </c>
      <c r="K431" s="64" t="s">
        <v>89</v>
      </c>
      <c r="L431" s="86" t="s">
        <v>163</v>
      </c>
      <c r="M431" s="39">
        <v>827</v>
      </c>
    </row>
    <row r="432" spans="1:13" ht="20.100000000000001" customHeight="1">
      <c r="A432" s="50"/>
      <c r="B432" s="72"/>
      <c r="C432" s="7" t="s">
        <v>370</v>
      </c>
      <c r="D432" s="22">
        <v>0</v>
      </c>
      <c r="E432" s="22">
        <v>0</v>
      </c>
      <c r="F432" s="22">
        <v>0</v>
      </c>
      <c r="G432" s="18"/>
      <c r="H432" s="45"/>
      <c r="I432" s="45"/>
      <c r="J432" s="45"/>
      <c r="K432" s="64"/>
      <c r="L432" s="156"/>
      <c r="M432" s="40"/>
    </row>
    <row r="433" spans="1:13" ht="20.100000000000001" customHeight="1">
      <c r="A433" s="50"/>
      <c r="B433" s="72"/>
      <c r="C433" s="7" t="s">
        <v>371</v>
      </c>
      <c r="D433" s="22">
        <v>0</v>
      </c>
      <c r="E433" s="22">
        <v>0</v>
      </c>
      <c r="F433" s="22">
        <v>0</v>
      </c>
      <c r="G433" s="18"/>
      <c r="H433" s="45"/>
      <c r="I433" s="45"/>
      <c r="J433" s="45"/>
      <c r="K433" s="64"/>
      <c r="L433" s="156"/>
      <c r="M433" s="40"/>
    </row>
    <row r="434" spans="1:13" ht="20.100000000000001" customHeight="1">
      <c r="A434" s="50"/>
      <c r="B434" s="72"/>
      <c r="C434" s="7" t="s">
        <v>372</v>
      </c>
      <c r="D434" s="22">
        <v>0</v>
      </c>
      <c r="E434" s="22">
        <v>0</v>
      </c>
      <c r="F434" s="22">
        <v>0</v>
      </c>
      <c r="G434" s="18"/>
      <c r="H434" s="45"/>
      <c r="I434" s="45"/>
      <c r="J434" s="45"/>
      <c r="K434" s="64"/>
      <c r="L434" s="156"/>
      <c r="M434" s="40"/>
    </row>
    <row r="435" spans="1:13" ht="20.100000000000001" customHeight="1">
      <c r="A435" s="51"/>
      <c r="B435" s="72"/>
      <c r="C435" s="7" t="s">
        <v>373</v>
      </c>
      <c r="D435" s="22">
        <v>0</v>
      </c>
      <c r="E435" s="22">
        <v>0</v>
      </c>
      <c r="F435" s="22">
        <v>0</v>
      </c>
      <c r="G435" s="18"/>
      <c r="H435" s="46"/>
      <c r="I435" s="46"/>
      <c r="J435" s="46"/>
      <c r="K435" s="64"/>
      <c r="L435" s="156"/>
      <c r="M435" s="40"/>
    </row>
    <row r="436" spans="1:13" ht="25.5" customHeight="1">
      <c r="A436" s="49" t="s">
        <v>245</v>
      </c>
      <c r="B436" s="72" t="s">
        <v>56</v>
      </c>
      <c r="C436" s="13" t="s">
        <v>369</v>
      </c>
      <c r="D436" s="22">
        <f>SUM(D437:D440)</f>
        <v>0</v>
      </c>
      <c r="E436" s="22">
        <f>SUM(E437:E440)</f>
        <v>0</v>
      </c>
      <c r="F436" s="22">
        <f>SUM(F437:F440)</f>
        <v>0</v>
      </c>
      <c r="G436" s="18"/>
      <c r="H436" s="44" t="s">
        <v>338</v>
      </c>
      <c r="I436" s="44"/>
      <c r="J436" s="44" t="s">
        <v>132</v>
      </c>
      <c r="K436" s="64" t="s">
        <v>89</v>
      </c>
      <c r="L436" s="86" t="s">
        <v>164</v>
      </c>
      <c r="M436" s="39">
        <v>827</v>
      </c>
    </row>
    <row r="437" spans="1:13" ht="25.5" customHeight="1">
      <c r="A437" s="50"/>
      <c r="B437" s="72"/>
      <c r="C437" s="7" t="s">
        <v>370</v>
      </c>
      <c r="D437" s="22">
        <v>0</v>
      </c>
      <c r="E437" s="22">
        <v>0</v>
      </c>
      <c r="F437" s="22">
        <v>0</v>
      </c>
      <c r="G437" s="18"/>
      <c r="H437" s="45"/>
      <c r="I437" s="45"/>
      <c r="J437" s="45"/>
      <c r="K437" s="64"/>
      <c r="L437" s="156"/>
      <c r="M437" s="40"/>
    </row>
    <row r="438" spans="1:13" ht="25.5" customHeight="1">
      <c r="A438" s="50"/>
      <c r="B438" s="72"/>
      <c r="C438" s="7" t="s">
        <v>371</v>
      </c>
      <c r="D438" s="22">
        <v>0</v>
      </c>
      <c r="E438" s="22">
        <v>0</v>
      </c>
      <c r="F438" s="22">
        <v>0</v>
      </c>
      <c r="G438" s="18"/>
      <c r="H438" s="45"/>
      <c r="I438" s="45"/>
      <c r="J438" s="45"/>
      <c r="K438" s="64"/>
      <c r="L438" s="156"/>
      <c r="M438" s="40"/>
    </row>
    <row r="439" spans="1:13" ht="25.5" customHeight="1">
      <c r="A439" s="50"/>
      <c r="B439" s="72"/>
      <c r="C439" s="7" t="s">
        <v>372</v>
      </c>
      <c r="D439" s="22">
        <v>0</v>
      </c>
      <c r="E439" s="22">
        <v>0</v>
      </c>
      <c r="F439" s="22">
        <v>0</v>
      </c>
      <c r="G439" s="18"/>
      <c r="H439" s="45"/>
      <c r="I439" s="45"/>
      <c r="J439" s="45"/>
      <c r="K439" s="64"/>
      <c r="L439" s="156"/>
      <c r="M439" s="40"/>
    </row>
    <row r="440" spans="1:13" ht="25.5" customHeight="1">
      <c r="A440" s="51"/>
      <c r="B440" s="72"/>
      <c r="C440" s="7" t="s">
        <v>373</v>
      </c>
      <c r="D440" s="22">
        <v>0</v>
      </c>
      <c r="E440" s="22">
        <v>0</v>
      </c>
      <c r="F440" s="22">
        <v>0</v>
      </c>
      <c r="G440" s="18"/>
      <c r="H440" s="46"/>
      <c r="I440" s="46"/>
      <c r="J440" s="46"/>
      <c r="K440" s="64"/>
      <c r="L440" s="156"/>
      <c r="M440" s="40"/>
    </row>
    <row r="441" spans="1:13" ht="40.5" customHeight="1">
      <c r="A441" s="49" t="s">
        <v>246</v>
      </c>
      <c r="B441" s="72" t="s">
        <v>57</v>
      </c>
      <c r="C441" s="13" t="s">
        <v>369</v>
      </c>
      <c r="D441" s="22">
        <f>SUM(D442:D445)</f>
        <v>0</v>
      </c>
      <c r="E441" s="22">
        <f>SUM(E442:E445)</f>
        <v>0</v>
      </c>
      <c r="F441" s="22">
        <f>SUM(F442:F445)</f>
        <v>0</v>
      </c>
      <c r="G441" s="18"/>
      <c r="H441" s="44" t="s">
        <v>339</v>
      </c>
      <c r="I441" s="76" t="s">
        <v>315</v>
      </c>
      <c r="J441" s="44" t="s">
        <v>138</v>
      </c>
      <c r="K441" s="64" t="s">
        <v>336</v>
      </c>
      <c r="L441" s="39"/>
      <c r="M441" s="39">
        <v>827</v>
      </c>
    </row>
    <row r="442" spans="1:13" ht="40.5" customHeight="1">
      <c r="A442" s="50"/>
      <c r="B442" s="72"/>
      <c r="C442" s="7" t="s">
        <v>370</v>
      </c>
      <c r="D442" s="22">
        <v>0</v>
      </c>
      <c r="E442" s="22">
        <v>0</v>
      </c>
      <c r="F442" s="22">
        <v>0</v>
      </c>
      <c r="G442" s="18"/>
      <c r="H442" s="45"/>
      <c r="I442" s="77"/>
      <c r="J442" s="45"/>
      <c r="K442" s="64"/>
      <c r="L442" s="40"/>
      <c r="M442" s="40"/>
    </row>
    <row r="443" spans="1:13" ht="40.5" customHeight="1">
      <c r="A443" s="50"/>
      <c r="B443" s="72"/>
      <c r="C443" s="7" t="s">
        <v>371</v>
      </c>
      <c r="D443" s="22">
        <v>0</v>
      </c>
      <c r="E443" s="22">
        <v>0</v>
      </c>
      <c r="F443" s="22">
        <v>0</v>
      </c>
      <c r="G443" s="18"/>
      <c r="H443" s="45"/>
      <c r="I443" s="77"/>
      <c r="J443" s="45"/>
      <c r="K443" s="64"/>
      <c r="L443" s="40"/>
      <c r="M443" s="40"/>
    </row>
    <row r="444" spans="1:13" ht="40.5" customHeight="1">
      <c r="A444" s="50"/>
      <c r="B444" s="72"/>
      <c r="C444" s="7" t="s">
        <v>372</v>
      </c>
      <c r="D444" s="22">
        <v>0</v>
      </c>
      <c r="E444" s="22">
        <v>0</v>
      </c>
      <c r="F444" s="22">
        <v>0</v>
      </c>
      <c r="G444" s="18"/>
      <c r="H444" s="45"/>
      <c r="I444" s="77"/>
      <c r="J444" s="45"/>
      <c r="K444" s="64"/>
      <c r="L444" s="40"/>
      <c r="M444" s="40"/>
    </row>
    <row r="445" spans="1:13" ht="40.5" customHeight="1">
      <c r="A445" s="51"/>
      <c r="B445" s="72"/>
      <c r="C445" s="7" t="s">
        <v>373</v>
      </c>
      <c r="D445" s="22">
        <v>0</v>
      </c>
      <c r="E445" s="22">
        <v>0</v>
      </c>
      <c r="F445" s="22">
        <v>0</v>
      </c>
      <c r="G445" s="18"/>
      <c r="H445" s="46"/>
      <c r="I445" s="78"/>
      <c r="J445" s="46"/>
      <c r="K445" s="64"/>
      <c r="L445" s="40"/>
      <c r="M445" s="40"/>
    </row>
    <row r="446" spans="1:13" ht="28.5" customHeight="1">
      <c r="A446" s="49" t="s">
        <v>247</v>
      </c>
      <c r="B446" s="72" t="s">
        <v>58</v>
      </c>
      <c r="C446" s="13" t="s">
        <v>369</v>
      </c>
      <c r="D446" s="22">
        <f>SUM(D447:D450)</f>
        <v>0</v>
      </c>
      <c r="E446" s="22">
        <f>SUM(E447:E450)</f>
        <v>0</v>
      </c>
      <c r="F446" s="22">
        <f>SUM(F447:F450)</f>
        <v>0</v>
      </c>
      <c r="G446" s="18"/>
      <c r="H446" s="44" t="s">
        <v>38</v>
      </c>
      <c r="I446" s="41" t="s">
        <v>316</v>
      </c>
      <c r="J446" s="44" t="s">
        <v>133</v>
      </c>
      <c r="K446" s="64" t="s">
        <v>89</v>
      </c>
      <c r="L446" s="86" t="s">
        <v>317</v>
      </c>
      <c r="M446" s="39">
        <v>827</v>
      </c>
    </row>
    <row r="447" spans="1:13" ht="28.5" customHeight="1">
      <c r="A447" s="50"/>
      <c r="B447" s="72"/>
      <c r="C447" s="7" t="s">
        <v>370</v>
      </c>
      <c r="D447" s="22">
        <v>0</v>
      </c>
      <c r="E447" s="22">
        <v>0</v>
      </c>
      <c r="F447" s="22">
        <v>0</v>
      </c>
      <c r="G447" s="18"/>
      <c r="H447" s="45"/>
      <c r="I447" s="42"/>
      <c r="J447" s="45"/>
      <c r="K447" s="64"/>
      <c r="L447" s="156"/>
      <c r="M447" s="40"/>
    </row>
    <row r="448" spans="1:13" ht="28.5" customHeight="1">
      <c r="A448" s="50"/>
      <c r="B448" s="72"/>
      <c r="C448" s="7" t="s">
        <v>371</v>
      </c>
      <c r="D448" s="22">
        <v>0</v>
      </c>
      <c r="E448" s="22">
        <v>0</v>
      </c>
      <c r="F448" s="22">
        <v>0</v>
      </c>
      <c r="G448" s="18"/>
      <c r="H448" s="45"/>
      <c r="I448" s="42"/>
      <c r="J448" s="45"/>
      <c r="K448" s="64"/>
      <c r="L448" s="156"/>
      <c r="M448" s="40"/>
    </row>
    <row r="449" spans="1:13" ht="28.5" customHeight="1">
      <c r="A449" s="50"/>
      <c r="B449" s="72"/>
      <c r="C449" s="7" t="s">
        <v>372</v>
      </c>
      <c r="D449" s="22">
        <v>0</v>
      </c>
      <c r="E449" s="22">
        <v>0</v>
      </c>
      <c r="F449" s="22">
        <v>0</v>
      </c>
      <c r="G449" s="18"/>
      <c r="H449" s="45"/>
      <c r="I449" s="42"/>
      <c r="J449" s="45"/>
      <c r="K449" s="64"/>
      <c r="L449" s="156"/>
      <c r="M449" s="40"/>
    </row>
    <row r="450" spans="1:13" ht="28.5" customHeight="1">
      <c r="A450" s="51"/>
      <c r="B450" s="72"/>
      <c r="C450" s="7" t="s">
        <v>373</v>
      </c>
      <c r="D450" s="22">
        <v>0</v>
      </c>
      <c r="E450" s="22">
        <v>0</v>
      </c>
      <c r="F450" s="22">
        <v>0</v>
      </c>
      <c r="G450" s="18"/>
      <c r="H450" s="46"/>
      <c r="I450" s="43"/>
      <c r="J450" s="46"/>
      <c r="K450" s="64"/>
      <c r="L450" s="156"/>
      <c r="M450" s="40"/>
    </row>
    <row r="451" spans="1:13" ht="20.25" customHeight="1">
      <c r="A451" s="49" t="s">
        <v>248</v>
      </c>
      <c r="B451" s="72" t="s">
        <v>59</v>
      </c>
      <c r="C451" s="13" t="s">
        <v>369</v>
      </c>
      <c r="D451" s="22">
        <f>SUM(D452:D455)</f>
        <v>0</v>
      </c>
      <c r="E451" s="22">
        <f>SUM(E452:E455)</f>
        <v>0</v>
      </c>
      <c r="F451" s="22">
        <f>SUM(F452:F455)</f>
        <v>0</v>
      </c>
      <c r="G451" s="18"/>
      <c r="H451" s="44" t="s">
        <v>436</v>
      </c>
      <c r="I451" s="82" t="s">
        <v>318</v>
      </c>
      <c r="J451" s="44" t="s">
        <v>133</v>
      </c>
      <c r="K451" s="64" t="s">
        <v>336</v>
      </c>
      <c r="L451" s="86" t="s">
        <v>317</v>
      </c>
      <c r="M451" s="39">
        <v>827</v>
      </c>
    </row>
    <row r="452" spans="1:13" ht="20.25" customHeight="1">
      <c r="A452" s="50"/>
      <c r="B452" s="72"/>
      <c r="C452" s="7" t="s">
        <v>370</v>
      </c>
      <c r="D452" s="22">
        <v>0</v>
      </c>
      <c r="E452" s="22">
        <v>0</v>
      </c>
      <c r="F452" s="22">
        <v>0</v>
      </c>
      <c r="G452" s="18"/>
      <c r="H452" s="45"/>
      <c r="I452" s="83"/>
      <c r="J452" s="45"/>
      <c r="K452" s="64"/>
      <c r="L452" s="156"/>
      <c r="M452" s="40"/>
    </row>
    <row r="453" spans="1:13" ht="20.25" customHeight="1">
      <c r="A453" s="50"/>
      <c r="B453" s="72"/>
      <c r="C453" s="7" t="s">
        <v>371</v>
      </c>
      <c r="D453" s="22">
        <v>0</v>
      </c>
      <c r="E453" s="22">
        <v>0</v>
      </c>
      <c r="F453" s="22">
        <v>0</v>
      </c>
      <c r="G453" s="18"/>
      <c r="H453" s="45"/>
      <c r="I453" s="83"/>
      <c r="J453" s="45"/>
      <c r="K453" s="64"/>
      <c r="L453" s="156"/>
      <c r="M453" s="40"/>
    </row>
    <row r="454" spans="1:13" ht="20.25" customHeight="1">
      <c r="A454" s="50"/>
      <c r="B454" s="72"/>
      <c r="C454" s="7" t="s">
        <v>372</v>
      </c>
      <c r="D454" s="22">
        <v>0</v>
      </c>
      <c r="E454" s="22">
        <v>0</v>
      </c>
      <c r="F454" s="22">
        <v>0</v>
      </c>
      <c r="G454" s="18"/>
      <c r="H454" s="45"/>
      <c r="I454" s="83"/>
      <c r="J454" s="45"/>
      <c r="K454" s="64"/>
      <c r="L454" s="156"/>
      <c r="M454" s="40"/>
    </row>
    <row r="455" spans="1:13" ht="20.25" customHeight="1">
      <c r="A455" s="51"/>
      <c r="B455" s="72"/>
      <c r="C455" s="7" t="s">
        <v>373</v>
      </c>
      <c r="D455" s="22">
        <v>0</v>
      </c>
      <c r="E455" s="22">
        <v>0</v>
      </c>
      <c r="F455" s="22">
        <v>0</v>
      </c>
      <c r="G455" s="18"/>
      <c r="H455" s="46"/>
      <c r="I455" s="84"/>
      <c r="J455" s="46"/>
      <c r="K455" s="64"/>
      <c r="L455" s="156"/>
      <c r="M455" s="40"/>
    </row>
    <row r="456" spans="1:13" ht="33" customHeight="1">
      <c r="A456" s="49" t="s">
        <v>249</v>
      </c>
      <c r="B456" s="72" t="s">
        <v>60</v>
      </c>
      <c r="C456" s="13" t="s">
        <v>369</v>
      </c>
      <c r="D456" s="22">
        <f>SUM(D457:D460)</f>
        <v>0</v>
      </c>
      <c r="E456" s="22">
        <f>SUM(E457:E460)</f>
        <v>0</v>
      </c>
      <c r="F456" s="22">
        <f>SUM(F457:F460)</f>
        <v>0</v>
      </c>
      <c r="G456" s="18"/>
      <c r="H456" s="44" t="s">
        <v>340</v>
      </c>
      <c r="I456" s="41" t="s">
        <v>165</v>
      </c>
      <c r="J456" s="44" t="s">
        <v>138</v>
      </c>
      <c r="K456" s="64" t="s">
        <v>341</v>
      </c>
      <c r="L456" s="39"/>
      <c r="M456" s="39">
        <v>827</v>
      </c>
    </row>
    <row r="457" spans="1:13" ht="33" customHeight="1">
      <c r="A457" s="50"/>
      <c r="B457" s="72"/>
      <c r="C457" s="7" t="s">
        <v>370</v>
      </c>
      <c r="D457" s="22">
        <v>0</v>
      </c>
      <c r="E457" s="22">
        <v>0</v>
      </c>
      <c r="F457" s="22">
        <v>0</v>
      </c>
      <c r="G457" s="18"/>
      <c r="H457" s="45"/>
      <c r="I457" s="42"/>
      <c r="J457" s="45"/>
      <c r="K457" s="64"/>
      <c r="L457" s="40"/>
      <c r="M457" s="40"/>
    </row>
    <row r="458" spans="1:13" ht="33" customHeight="1">
      <c r="A458" s="50"/>
      <c r="B458" s="72"/>
      <c r="C458" s="7" t="s">
        <v>371</v>
      </c>
      <c r="D458" s="22">
        <v>0</v>
      </c>
      <c r="E458" s="22">
        <v>0</v>
      </c>
      <c r="F458" s="22">
        <v>0</v>
      </c>
      <c r="G458" s="18"/>
      <c r="H458" s="45"/>
      <c r="I458" s="42"/>
      <c r="J458" s="45"/>
      <c r="K458" s="64"/>
      <c r="L458" s="40"/>
      <c r="M458" s="40"/>
    </row>
    <row r="459" spans="1:13" ht="33" customHeight="1">
      <c r="A459" s="50"/>
      <c r="B459" s="72"/>
      <c r="C459" s="7" t="s">
        <v>372</v>
      </c>
      <c r="D459" s="22">
        <v>0</v>
      </c>
      <c r="E459" s="22">
        <v>0</v>
      </c>
      <c r="F459" s="22">
        <v>0</v>
      </c>
      <c r="G459" s="18"/>
      <c r="H459" s="45"/>
      <c r="I459" s="42"/>
      <c r="J459" s="45"/>
      <c r="K459" s="64"/>
      <c r="L459" s="40"/>
      <c r="M459" s="40"/>
    </row>
    <row r="460" spans="1:13" ht="33" customHeight="1">
      <c r="A460" s="51"/>
      <c r="B460" s="72"/>
      <c r="C460" s="7" t="s">
        <v>373</v>
      </c>
      <c r="D460" s="22">
        <v>0</v>
      </c>
      <c r="E460" s="22">
        <v>0</v>
      </c>
      <c r="F460" s="22">
        <v>0</v>
      </c>
      <c r="G460" s="18"/>
      <c r="H460" s="46"/>
      <c r="I460" s="43"/>
      <c r="J460" s="46"/>
      <c r="K460" s="64"/>
      <c r="L460" s="40"/>
      <c r="M460" s="40"/>
    </row>
    <row r="461" spans="1:13" ht="23.1" customHeight="1">
      <c r="A461" s="49" t="s">
        <v>69</v>
      </c>
      <c r="B461" s="73" t="s">
        <v>62</v>
      </c>
      <c r="C461" s="13" t="s">
        <v>369</v>
      </c>
      <c r="D461" s="22">
        <f>SUM(D462:D465)</f>
        <v>0</v>
      </c>
      <c r="E461" s="22">
        <f>SUM(E462:E465)</f>
        <v>0</v>
      </c>
      <c r="F461" s="22">
        <f>SUM(F462:F465)</f>
        <v>0</v>
      </c>
      <c r="G461" s="18"/>
      <c r="H461" s="44" t="s">
        <v>319</v>
      </c>
      <c r="I461" s="79"/>
      <c r="J461" s="79"/>
      <c r="K461" s="97" t="s">
        <v>336</v>
      </c>
      <c r="L461" s="39"/>
      <c r="M461" s="39">
        <v>827</v>
      </c>
    </row>
    <row r="462" spans="1:13" ht="23.1" customHeight="1">
      <c r="A462" s="50"/>
      <c r="B462" s="74"/>
      <c r="C462" s="7" t="s">
        <v>370</v>
      </c>
      <c r="D462" s="28">
        <f t="shared" ref="D462:F465" si="24">D467+D472+D477+D482+D487+D492</f>
        <v>0</v>
      </c>
      <c r="E462" s="28">
        <f t="shared" si="24"/>
        <v>0</v>
      </c>
      <c r="F462" s="28">
        <f t="shared" si="24"/>
        <v>0</v>
      </c>
      <c r="G462" s="18"/>
      <c r="H462" s="45"/>
      <c r="I462" s="80"/>
      <c r="J462" s="80"/>
      <c r="K462" s="98"/>
      <c r="L462" s="40"/>
      <c r="M462" s="40"/>
    </row>
    <row r="463" spans="1:13" ht="23.1" customHeight="1">
      <c r="A463" s="50"/>
      <c r="B463" s="74"/>
      <c r="C463" s="7" t="s">
        <v>371</v>
      </c>
      <c r="D463" s="22">
        <f t="shared" si="24"/>
        <v>0</v>
      </c>
      <c r="E463" s="22">
        <f t="shared" si="24"/>
        <v>0</v>
      </c>
      <c r="F463" s="22">
        <f t="shared" si="24"/>
        <v>0</v>
      </c>
      <c r="G463" s="18"/>
      <c r="H463" s="45"/>
      <c r="I463" s="80"/>
      <c r="J463" s="80"/>
      <c r="K463" s="98"/>
      <c r="L463" s="40"/>
      <c r="M463" s="40"/>
    </row>
    <row r="464" spans="1:13" ht="23.1" customHeight="1">
      <c r="A464" s="50"/>
      <c r="B464" s="74"/>
      <c r="C464" s="7" t="s">
        <v>372</v>
      </c>
      <c r="D464" s="22">
        <f t="shared" si="24"/>
        <v>0</v>
      </c>
      <c r="E464" s="22">
        <f t="shared" si="24"/>
        <v>0</v>
      </c>
      <c r="F464" s="22">
        <f t="shared" si="24"/>
        <v>0</v>
      </c>
      <c r="G464" s="18"/>
      <c r="H464" s="45"/>
      <c r="I464" s="80"/>
      <c r="J464" s="80"/>
      <c r="K464" s="98"/>
      <c r="L464" s="40"/>
      <c r="M464" s="40"/>
    </row>
    <row r="465" spans="1:13" ht="23.1" customHeight="1">
      <c r="A465" s="51"/>
      <c r="B465" s="75"/>
      <c r="C465" s="7" t="s">
        <v>373</v>
      </c>
      <c r="D465" s="22">
        <f t="shared" si="24"/>
        <v>0</v>
      </c>
      <c r="E465" s="22">
        <f t="shared" si="24"/>
        <v>0</v>
      </c>
      <c r="F465" s="22">
        <f t="shared" si="24"/>
        <v>0</v>
      </c>
      <c r="G465" s="18"/>
      <c r="H465" s="46"/>
      <c r="I465" s="81"/>
      <c r="J465" s="81"/>
      <c r="K465" s="99"/>
      <c r="L465" s="40"/>
      <c r="M465" s="40"/>
    </row>
    <row r="466" spans="1:13" ht="18.75" customHeight="1">
      <c r="A466" s="49" t="s">
        <v>70</v>
      </c>
      <c r="B466" s="72" t="s">
        <v>63</v>
      </c>
      <c r="C466" s="13" t="s">
        <v>369</v>
      </c>
      <c r="D466" s="22">
        <v>0</v>
      </c>
      <c r="E466" s="22">
        <v>0</v>
      </c>
      <c r="F466" s="22">
        <v>0</v>
      </c>
      <c r="G466" s="18"/>
      <c r="H466" s="44" t="s">
        <v>342</v>
      </c>
      <c r="I466" s="41" t="s">
        <v>166</v>
      </c>
      <c r="J466" s="44" t="s">
        <v>133</v>
      </c>
      <c r="K466" s="64" t="s">
        <v>89</v>
      </c>
      <c r="L466" s="86" t="s">
        <v>317</v>
      </c>
      <c r="M466" s="39">
        <v>827</v>
      </c>
    </row>
    <row r="467" spans="1:13" ht="18.75" customHeight="1">
      <c r="A467" s="50"/>
      <c r="B467" s="72"/>
      <c r="C467" s="7" t="s">
        <v>370</v>
      </c>
      <c r="D467" s="22">
        <v>0</v>
      </c>
      <c r="E467" s="22">
        <v>0</v>
      </c>
      <c r="F467" s="22">
        <v>0</v>
      </c>
      <c r="G467" s="18"/>
      <c r="H467" s="45"/>
      <c r="I467" s="42"/>
      <c r="J467" s="45"/>
      <c r="K467" s="64"/>
      <c r="L467" s="156"/>
      <c r="M467" s="40"/>
    </row>
    <row r="468" spans="1:13" ht="18.75" customHeight="1">
      <c r="A468" s="50"/>
      <c r="B468" s="72"/>
      <c r="C468" s="7" t="s">
        <v>371</v>
      </c>
      <c r="D468" s="22">
        <v>0</v>
      </c>
      <c r="E468" s="22">
        <v>0</v>
      </c>
      <c r="F468" s="22">
        <v>0</v>
      </c>
      <c r="G468" s="18"/>
      <c r="H468" s="45"/>
      <c r="I468" s="42"/>
      <c r="J468" s="45"/>
      <c r="K468" s="64"/>
      <c r="L468" s="156"/>
      <c r="M468" s="40"/>
    </row>
    <row r="469" spans="1:13" ht="18.75" customHeight="1">
      <c r="A469" s="50"/>
      <c r="B469" s="72"/>
      <c r="C469" s="7" t="s">
        <v>372</v>
      </c>
      <c r="D469" s="22">
        <v>0</v>
      </c>
      <c r="E469" s="22">
        <v>0</v>
      </c>
      <c r="F469" s="22">
        <v>0</v>
      </c>
      <c r="G469" s="18"/>
      <c r="H469" s="45"/>
      <c r="I469" s="42"/>
      <c r="J469" s="45"/>
      <c r="K469" s="64"/>
      <c r="L469" s="156"/>
      <c r="M469" s="40"/>
    </row>
    <row r="470" spans="1:13" ht="18.75" customHeight="1">
      <c r="A470" s="51"/>
      <c r="B470" s="72"/>
      <c r="C470" s="7" t="s">
        <v>373</v>
      </c>
      <c r="D470" s="22">
        <v>0</v>
      </c>
      <c r="E470" s="22">
        <v>0</v>
      </c>
      <c r="F470" s="22">
        <v>0</v>
      </c>
      <c r="G470" s="18"/>
      <c r="H470" s="46"/>
      <c r="I470" s="43"/>
      <c r="J470" s="46"/>
      <c r="K470" s="64"/>
      <c r="L470" s="156"/>
      <c r="M470" s="40"/>
    </row>
    <row r="471" spans="1:13" ht="48" customHeight="1">
      <c r="A471" s="49" t="s">
        <v>76</v>
      </c>
      <c r="B471" s="72" t="s">
        <v>64</v>
      </c>
      <c r="C471" s="13" t="s">
        <v>369</v>
      </c>
      <c r="D471" s="22">
        <f>SUM(D472:D475)</f>
        <v>0</v>
      </c>
      <c r="E471" s="22">
        <f>SUM(E472:E475)</f>
        <v>0</v>
      </c>
      <c r="F471" s="22">
        <f>SUM(F472:F475)</f>
        <v>0</v>
      </c>
      <c r="G471" s="18"/>
      <c r="H471" s="44" t="s">
        <v>103</v>
      </c>
      <c r="I471" s="41" t="s">
        <v>167</v>
      </c>
      <c r="J471" s="44" t="s">
        <v>133</v>
      </c>
      <c r="K471" s="64" t="s">
        <v>89</v>
      </c>
      <c r="L471" s="86" t="s">
        <v>317</v>
      </c>
      <c r="M471" s="39">
        <v>827</v>
      </c>
    </row>
    <row r="472" spans="1:13" ht="48" customHeight="1">
      <c r="A472" s="50"/>
      <c r="B472" s="72"/>
      <c r="C472" s="7" t="s">
        <v>370</v>
      </c>
      <c r="D472" s="22">
        <v>0</v>
      </c>
      <c r="E472" s="22">
        <v>0</v>
      </c>
      <c r="F472" s="22">
        <v>0</v>
      </c>
      <c r="G472" s="18"/>
      <c r="H472" s="45"/>
      <c r="I472" s="42"/>
      <c r="J472" s="45"/>
      <c r="K472" s="64"/>
      <c r="L472" s="156"/>
      <c r="M472" s="40"/>
    </row>
    <row r="473" spans="1:13" ht="48" customHeight="1">
      <c r="A473" s="50"/>
      <c r="B473" s="72"/>
      <c r="C473" s="7" t="s">
        <v>371</v>
      </c>
      <c r="D473" s="22">
        <v>0</v>
      </c>
      <c r="E473" s="22">
        <v>0</v>
      </c>
      <c r="F473" s="22">
        <v>0</v>
      </c>
      <c r="G473" s="18"/>
      <c r="H473" s="45"/>
      <c r="I473" s="42"/>
      <c r="J473" s="45"/>
      <c r="K473" s="64"/>
      <c r="L473" s="156"/>
      <c r="M473" s="40"/>
    </row>
    <row r="474" spans="1:13" ht="48" customHeight="1">
      <c r="A474" s="50"/>
      <c r="B474" s="72"/>
      <c r="C474" s="7" t="s">
        <v>372</v>
      </c>
      <c r="D474" s="22">
        <v>0</v>
      </c>
      <c r="E474" s="22">
        <v>0</v>
      </c>
      <c r="F474" s="22">
        <v>0</v>
      </c>
      <c r="G474" s="18"/>
      <c r="H474" s="45"/>
      <c r="I474" s="42"/>
      <c r="J474" s="45"/>
      <c r="K474" s="64"/>
      <c r="L474" s="156"/>
      <c r="M474" s="40"/>
    </row>
    <row r="475" spans="1:13" ht="48" customHeight="1">
      <c r="A475" s="51"/>
      <c r="B475" s="72"/>
      <c r="C475" s="7" t="s">
        <v>373</v>
      </c>
      <c r="D475" s="22">
        <v>0</v>
      </c>
      <c r="E475" s="22">
        <v>0</v>
      </c>
      <c r="F475" s="22">
        <v>0</v>
      </c>
      <c r="G475" s="18"/>
      <c r="H475" s="46"/>
      <c r="I475" s="43"/>
      <c r="J475" s="46"/>
      <c r="K475" s="64"/>
      <c r="L475" s="156"/>
      <c r="M475" s="40"/>
    </row>
    <row r="476" spans="1:13" ht="35.25" customHeight="1">
      <c r="A476" s="49" t="s">
        <v>250</v>
      </c>
      <c r="B476" s="72" t="s">
        <v>65</v>
      </c>
      <c r="C476" s="13" t="s">
        <v>369</v>
      </c>
      <c r="D476" s="22">
        <f>SUM(D477:D480)</f>
        <v>0</v>
      </c>
      <c r="E476" s="22">
        <f>SUM(E477:E480)</f>
        <v>0</v>
      </c>
      <c r="F476" s="22">
        <f>SUM(F477:F480)</f>
        <v>0</v>
      </c>
      <c r="G476" s="18"/>
      <c r="H476" s="44" t="s">
        <v>343</v>
      </c>
      <c r="I476" s="41" t="s">
        <v>320</v>
      </c>
      <c r="J476" s="44" t="s">
        <v>133</v>
      </c>
      <c r="K476" s="64" t="s">
        <v>336</v>
      </c>
      <c r="L476" s="86" t="s">
        <v>317</v>
      </c>
      <c r="M476" s="39">
        <v>827</v>
      </c>
    </row>
    <row r="477" spans="1:13" ht="35.25" customHeight="1">
      <c r="A477" s="50"/>
      <c r="B477" s="72"/>
      <c r="C477" s="7" t="s">
        <v>370</v>
      </c>
      <c r="D477" s="22">
        <v>0</v>
      </c>
      <c r="E477" s="22">
        <v>0</v>
      </c>
      <c r="F477" s="22">
        <v>0</v>
      </c>
      <c r="G477" s="18"/>
      <c r="H477" s="45"/>
      <c r="I477" s="42"/>
      <c r="J477" s="45"/>
      <c r="K477" s="64"/>
      <c r="L477" s="156"/>
      <c r="M477" s="40"/>
    </row>
    <row r="478" spans="1:13" ht="35.25" customHeight="1">
      <c r="A478" s="50"/>
      <c r="B478" s="72"/>
      <c r="C478" s="7" t="s">
        <v>371</v>
      </c>
      <c r="D478" s="22">
        <v>0</v>
      </c>
      <c r="E478" s="22">
        <v>0</v>
      </c>
      <c r="F478" s="22">
        <v>0</v>
      </c>
      <c r="G478" s="18"/>
      <c r="H478" s="45"/>
      <c r="I478" s="42"/>
      <c r="J478" s="45"/>
      <c r="K478" s="64"/>
      <c r="L478" s="156"/>
      <c r="M478" s="40"/>
    </row>
    <row r="479" spans="1:13" ht="35.25" customHeight="1">
      <c r="A479" s="50"/>
      <c r="B479" s="72"/>
      <c r="C479" s="7" t="s">
        <v>372</v>
      </c>
      <c r="D479" s="22">
        <v>0</v>
      </c>
      <c r="E479" s="22">
        <v>0</v>
      </c>
      <c r="F479" s="22">
        <v>0</v>
      </c>
      <c r="G479" s="18"/>
      <c r="H479" s="45"/>
      <c r="I479" s="42"/>
      <c r="J479" s="45"/>
      <c r="K479" s="64"/>
      <c r="L479" s="156"/>
      <c r="M479" s="40"/>
    </row>
    <row r="480" spans="1:13" ht="35.25" customHeight="1">
      <c r="A480" s="51"/>
      <c r="B480" s="72"/>
      <c r="C480" s="7" t="s">
        <v>373</v>
      </c>
      <c r="D480" s="22">
        <v>0</v>
      </c>
      <c r="E480" s="22">
        <v>0</v>
      </c>
      <c r="F480" s="22">
        <v>0</v>
      </c>
      <c r="G480" s="18"/>
      <c r="H480" s="46"/>
      <c r="I480" s="43"/>
      <c r="J480" s="46"/>
      <c r="K480" s="64"/>
      <c r="L480" s="156"/>
      <c r="M480" s="40"/>
    </row>
    <row r="481" spans="1:13" ht="24.75" customHeight="1">
      <c r="A481" s="49" t="s">
        <v>251</v>
      </c>
      <c r="B481" s="72" t="s">
        <v>66</v>
      </c>
      <c r="C481" s="13" t="s">
        <v>369</v>
      </c>
      <c r="D481" s="22">
        <f>SUM(D482:D485)</f>
        <v>0</v>
      </c>
      <c r="E481" s="22">
        <f>SUM(E482:E485)</f>
        <v>0</v>
      </c>
      <c r="F481" s="22">
        <f>SUM(F482:F485)</f>
        <v>0</v>
      </c>
      <c r="G481" s="18"/>
      <c r="H481" s="44" t="s">
        <v>345</v>
      </c>
      <c r="I481" s="41" t="s">
        <v>321</v>
      </c>
      <c r="J481" s="44" t="s">
        <v>138</v>
      </c>
      <c r="K481" s="64" t="s">
        <v>89</v>
      </c>
      <c r="L481" s="39"/>
      <c r="M481" s="39">
        <v>827</v>
      </c>
    </row>
    <row r="482" spans="1:13" ht="24.75" customHeight="1">
      <c r="A482" s="50"/>
      <c r="B482" s="72"/>
      <c r="C482" s="7" t="s">
        <v>370</v>
      </c>
      <c r="D482" s="22">
        <v>0</v>
      </c>
      <c r="E482" s="22">
        <v>0</v>
      </c>
      <c r="F482" s="22">
        <v>0</v>
      </c>
      <c r="G482" s="18"/>
      <c r="H482" s="45"/>
      <c r="I482" s="42"/>
      <c r="J482" s="45"/>
      <c r="K482" s="64"/>
      <c r="L482" s="40"/>
      <c r="M482" s="40"/>
    </row>
    <row r="483" spans="1:13" ht="24.75" customHeight="1">
      <c r="A483" s="50"/>
      <c r="B483" s="72"/>
      <c r="C483" s="7" t="s">
        <v>371</v>
      </c>
      <c r="D483" s="22">
        <v>0</v>
      </c>
      <c r="E483" s="22">
        <v>0</v>
      </c>
      <c r="F483" s="22">
        <v>0</v>
      </c>
      <c r="G483" s="18"/>
      <c r="H483" s="45"/>
      <c r="I483" s="42"/>
      <c r="J483" s="45"/>
      <c r="K483" s="64"/>
      <c r="L483" s="40"/>
      <c r="M483" s="40"/>
    </row>
    <row r="484" spans="1:13" ht="24.75" customHeight="1">
      <c r="A484" s="50"/>
      <c r="B484" s="72"/>
      <c r="C484" s="7" t="s">
        <v>372</v>
      </c>
      <c r="D484" s="22">
        <v>0</v>
      </c>
      <c r="E484" s="22">
        <v>0</v>
      </c>
      <c r="F484" s="22">
        <v>0</v>
      </c>
      <c r="G484" s="18"/>
      <c r="H484" s="45"/>
      <c r="I484" s="42"/>
      <c r="J484" s="45"/>
      <c r="K484" s="64"/>
      <c r="L484" s="40"/>
      <c r="M484" s="40"/>
    </row>
    <row r="485" spans="1:13" ht="24.75" customHeight="1">
      <c r="A485" s="51"/>
      <c r="B485" s="72"/>
      <c r="C485" s="7" t="s">
        <v>373</v>
      </c>
      <c r="D485" s="22">
        <v>0</v>
      </c>
      <c r="E485" s="22">
        <v>0</v>
      </c>
      <c r="F485" s="22">
        <v>0</v>
      </c>
      <c r="G485" s="18"/>
      <c r="H485" s="46"/>
      <c r="I485" s="43"/>
      <c r="J485" s="46"/>
      <c r="K485" s="64"/>
      <c r="L485" s="40"/>
      <c r="M485" s="40"/>
    </row>
    <row r="486" spans="1:13" ht="29.25" customHeight="1">
      <c r="A486" s="49" t="s">
        <v>252</v>
      </c>
      <c r="B486" s="72" t="s">
        <v>67</v>
      </c>
      <c r="C486" s="13" t="s">
        <v>369</v>
      </c>
      <c r="D486" s="22">
        <f>SUM(D487:D490)</f>
        <v>0</v>
      </c>
      <c r="E486" s="22">
        <f>SUM(E487:E490)</f>
        <v>0</v>
      </c>
      <c r="F486" s="22">
        <f>SUM(F487:F490)</f>
        <v>0</v>
      </c>
      <c r="G486" s="18"/>
      <c r="H486" s="44" t="s">
        <v>346</v>
      </c>
      <c r="I486" s="41" t="s">
        <v>168</v>
      </c>
      <c r="J486" s="44" t="s">
        <v>133</v>
      </c>
      <c r="K486" s="64" t="s">
        <v>89</v>
      </c>
      <c r="L486" s="86" t="s">
        <v>317</v>
      </c>
      <c r="M486" s="39">
        <v>827</v>
      </c>
    </row>
    <row r="487" spans="1:13" ht="29.25" customHeight="1">
      <c r="A487" s="50"/>
      <c r="B487" s="72"/>
      <c r="C487" s="7" t="s">
        <v>370</v>
      </c>
      <c r="D487" s="22">
        <v>0</v>
      </c>
      <c r="E487" s="22">
        <v>0</v>
      </c>
      <c r="F487" s="22">
        <v>0</v>
      </c>
      <c r="G487" s="18"/>
      <c r="H487" s="45"/>
      <c r="I487" s="42"/>
      <c r="J487" s="45"/>
      <c r="K487" s="64"/>
      <c r="L487" s="156"/>
      <c r="M487" s="40"/>
    </row>
    <row r="488" spans="1:13" ht="29.25" customHeight="1">
      <c r="A488" s="50"/>
      <c r="B488" s="72"/>
      <c r="C488" s="7" t="s">
        <v>371</v>
      </c>
      <c r="D488" s="22">
        <v>0</v>
      </c>
      <c r="E488" s="22">
        <v>0</v>
      </c>
      <c r="F488" s="22">
        <v>0</v>
      </c>
      <c r="G488" s="18"/>
      <c r="H488" s="45"/>
      <c r="I488" s="42"/>
      <c r="J488" s="45"/>
      <c r="K488" s="64"/>
      <c r="L488" s="156"/>
      <c r="M488" s="40"/>
    </row>
    <row r="489" spans="1:13" ht="29.25" customHeight="1">
      <c r="A489" s="50"/>
      <c r="B489" s="72"/>
      <c r="C489" s="7" t="s">
        <v>372</v>
      </c>
      <c r="D489" s="22">
        <v>0</v>
      </c>
      <c r="E489" s="22">
        <v>0</v>
      </c>
      <c r="F489" s="22">
        <v>0</v>
      </c>
      <c r="G489" s="18"/>
      <c r="H489" s="45"/>
      <c r="I489" s="42"/>
      <c r="J489" s="45"/>
      <c r="K489" s="64"/>
      <c r="L489" s="156"/>
      <c r="M489" s="40"/>
    </row>
    <row r="490" spans="1:13" ht="29.25" customHeight="1">
      <c r="A490" s="51"/>
      <c r="B490" s="72"/>
      <c r="C490" s="7" t="s">
        <v>373</v>
      </c>
      <c r="D490" s="22">
        <v>0</v>
      </c>
      <c r="E490" s="22">
        <v>0</v>
      </c>
      <c r="F490" s="22">
        <v>0</v>
      </c>
      <c r="G490" s="18"/>
      <c r="H490" s="46"/>
      <c r="I490" s="43"/>
      <c r="J490" s="46"/>
      <c r="K490" s="64"/>
      <c r="L490" s="156"/>
      <c r="M490" s="40"/>
    </row>
    <row r="491" spans="1:13" ht="15" customHeight="1">
      <c r="A491" s="49" t="s">
        <v>253</v>
      </c>
      <c r="B491" s="72" t="s">
        <v>68</v>
      </c>
      <c r="C491" s="13" t="s">
        <v>369</v>
      </c>
      <c r="D491" s="22">
        <f>SUM(D492:D495)</f>
        <v>0</v>
      </c>
      <c r="E491" s="22">
        <f>SUM(E492:E495)</f>
        <v>0</v>
      </c>
      <c r="F491" s="22">
        <f>SUM(F492:F495)</f>
        <v>0</v>
      </c>
      <c r="G491" s="18"/>
      <c r="H491" s="44" t="s">
        <v>347</v>
      </c>
      <c r="I491" s="41" t="s">
        <v>322</v>
      </c>
      <c r="J491" s="44" t="s">
        <v>169</v>
      </c>
      <c r="K491" s="64" t="s">
        <v>89</v>
      </c>
      <c r="L491" s="86" t="s">
        <v>317</v>
      </c>
      <c r="M491" s="39">
        <v>827</v>
      </c>
    </row>
    <row r="492" spans="1:13" ht="15" customHeight="1">
      <c r="A492" s="50"/>
      <c r="B492" s="72"/>
      <c r="C492" s="7" t="s">
        <v>370</v>
      </c>
      <c r="D492" s="22">
        <v>0</v>
      </c>
      <c r="E492" s="22">
        <v>0</v>
      </c>
      <c r="F492" s="22">
        <v>0</v>
      </c>
      <c r="G492" s="18"/>
      <c r="H492" s="45"/>
      <c r="I492" s="42"/>
      <c r="J492" s="45"/>
      <c r="K492" s="64"/>
      <c r="L492" s="156"/>
      <c r="M492" s="40"/>
    </row>
    <row r="493" spans="1:13" ht="15" customHeight="1">
      <c r="A493" s="50"/>
      <c r="B493" s="72"/>
      <c r="C493" s="7" t="s">
        <v>371</v>
      </c>
      <c r="D493" s="22">
        <v>0</v>
      </c>
      <c r="E493" s="22">
        <v>0</v>
      </c>
      <c r="F493" s="22">
        <v>0</v>
      </c>
      <c r="G493" s="18"/>
      <c r="H493" s="45"/>
      <c r="I493" s="42"/>
      <c r="J493" s="45"/>
      <c r="K493" s="64"/>
      <c r="L493" s="156"/>
      <c r="M493" s="40"/>
    </row>
    <row r="494" spans="1:13" ht="15" customHeight="1">
      <c r="A494" s="50"/>
      <c r="B494" s="72"/>
      <c r="C494" s="7" t="s">
        <v>372</v>
      </c>
      <c r="D494" s="22">
        <v>0</v>
      </c>
      <c r="E494" s="22">
        <v>0</v>
      </c>
      <c r="F494" s="22">
        <v>0</v>
      </c>
      <c r="G494" s="18"/>
      <c r="H494" s="45"/>
      <c r="I494" s="42"/>
      <c r="J494" s="45"/>
      <c r="K494" s="64"/>
      <c r="L494" s="156"/>
      <c r="M494" s="40"/>
    </row>
    <row r="495" spans="1:13" ht="15" customHeight="1">
      <c r="A495" s="51"/>
      <c r="B495" s="72"/>
      <c r="C495" s="7" t="s">
        <v>373</v>
      </c>
      <c r="D495" s="22">
        <v>0</v>
      </c>
      <c r="E495" s="22">
        <v>0</v>
      </c>
      <c r="F495" s="22">
        <v>0</v>
      </c>
      <c r="G495" s="18"/>
      <c r="H495" s="46"/>
      <c r="I495" s="43"/>
      <c r="J495" s="46"/>
      <c r="K495" s="64"/>
      <c r="L495" s="156"/>
      <c r="M495" s="40"/>
    </row>
    <row r="496" spans="1:13" ht="23.1" customHeight="1">
      <c r="A496" s="49" t="s">
        <v>254</v>
      </c>
      <c r="B496" s="72" t="s">
        <v>71</v>
      </c>
      <c r="C496" s="13" t="s">
        <v>369</v>
      </c>
      <c r="D496" s="22">
        <f>SUM(D497:D500)</f>
        <v>1549894.9</v>
      </c>
      <c r="E496" s="22">
        <f>SUM(E497:E500)</f>
        <v>69857.100000000006</v>
      </c>
      <c r="F496" s="22">
        <f>SUM(F497:F500)</f>
        <v>69857.100000000006</v>
      </c>
      <c r="G496" s="18">
        <f>F496/D496%</f>
        <v>4.5072152956952118</v>
      </c>
      <c r="H496" s="44" t="s">
        <v>323</v>
      </c>
      <c r="I496" s="79"/>
      <c r="J496" s="79"/>
      <c r="K496" s="64" t="s">
        <v>348</v>
      </c>
      <c r="L496" s="39"/>
      <c r="M496" s="39">
        <v>827</v>
      </c>
    </row>
    <row r="497" spans="1:13" ht="23.1" customHeight="1">
      <c r="A497" s="50"/>
      <c r="B497" s="72"/>
      <c r="C497" s="7" t="s">
        <v>370</v>
      </c>
      <c r="D497" s="22">
        <f t="shared" ref="D497:F500" si="25">D502+D507+D512</f>
        <v>12476.8</v>
      </c>
      <c r="E497" s="22">
        <f t="shared" si="25"/>
        <v>1956</v>
      </c>
      <c r="F497" s="22">
        <f t="shared" si="25"/>
        <v>1956</v>
      </c>
      <c r="G497" s="18">
        <f>F497/D497%</f>
        <v>15.677096691459351</v>
      </c>
      <c r="H497" s="45"/>
      <c r="I497" s="80"/>
      <c r="J497" s="80"/>
      <c r="K497" s="64"/>
      <c r="L497" s="40"/>
      <c r="M497" s="40"/>
    </row>
    <row r="498" spans="1:13" ht="23.1" customHeight="1">
      <c r="A498" s="50"/>
      <c r="B498" s="72"/>
      <c r="C498" s="7" t="s">
        <v>371</v>
      </c>
      <c r="D498" s="22">
        <f t="shared" si="25"/>
        <v>112165.4</v>
      </c>
      <c r="E498" s="22">
        <f t="shared" si="25"/>
        <v>37164</v>
      </c>
      <c r="F498" s="22">
        <f t="shared" si="25"/>
        <v>37164</v>
      </c>
      <c r="G498" s="18">
        <f>F498/D498%</f>
        <v>33.133212202693521</v>
      </c>
      <c r="H498" s="45"/>
      <c r="I498" s="80"/>
      <c r="J498" s="80"/>
      <c r="K498" s="64"/>
      <c r="L498" s="40"/>
      <c r="M498" s="40"/>
    </row>
    <row r="499" spans="1:13" ht="17.25" customHeight="1">
      <c r="A499" s="50"/>
      <c r="B499" s="72"/>
      <c r="C499" s="7" t="s">
        <v>372</v>
      </c>
      <c r="D499" s="22">
        <f t="shared" si="25"/>
        <v>0</v>
      </c>
      <c r="E499" s="22">
        <f t="shared" si="25"/>
        <v>0</v>
      </c>
      <c r="F499" s="22">
        <f t="shared" si="25"/>
        <v>0</v>
      </c>
      <c r="G499" s="18"/>
      <c r="H499" s="45"/>
      <c r="I499" s="80"/>
      <c r="J499" s="80"/>
      <c r="K499" s="64"/>
      <c r="L499" s="40"/>
      <c r="M499" s="40"/>
    </row>
    <row r="500" spans="1:13" ht="18" customHeight="1">
      <c r="A500" s="51"/>
      <c r="B500" s="72"/>
      <c r="C500" s="7" t="s">
        <v>373</v>
      </c>
      <c r="D500" s="22">
        <f t="shared" si="25"/>
        <v>1425252.7</v>
      </c>
      <c r="E500" s="22">
        <f t="shared" si="25"/>
        <v>30737.1</v>
      </c>
      <c r="F500" s="22">
        <f t="shared" si="25"/>
        <v>30737.1</v>
      </c>
      <c r="G500" s="18">
        <f>F500/D500%</f>
        <v>2.1566070353699383</v>
      </c>
      <c r="H500" s="46"/>
      <c r="I500" s="81"/>
      <c r="J500" s="81"/>
      <c r="K500" s="64"/>
      <c r="L500" s="40"/>
      <c r="M500" s="40"/>
    </row>
    <row r="501" spans="1:13" ht="23.1" customHeight="1">
      <c r="A501" s="49" t="s">
        <v>255</v>
      </c>
      <c r="B501" s="72" t="s">
        <v>72</v>
      </c>
      <c r="C501" s="13" t="s">
        <v>369</v>
      </c>
      <c r="D501" s="22">
        <f>SUM(D502:D505)</f>
        <v>1549894.9</v>
      </c>
      <c r="E501" s="22">
        <f>SUM(E502:E505)</f>
        <v>69857.100000000006</v>
      </c>
      <c r="F501" s="22">
        <f>SUM(F502:F505)</f>
        <v>69857.100000000006</v>
      </c>
      <c r="G501" s="18">
        <f>F501/D501%</f>
        <v>4.5072152956952118</v>
      </c>
      <c r="H501" s="44" t="s">
        <v>349</v>
      </c>
      <c r="I501" s="41" t="s">
        <v>324</v>
      </c>
      <c r="J501" s="44" t="s">
        <v>133</v>
      </c>
      <c r="K501" s="64" t="s">
        <v>348</v>
      </c>
      <c r="L501" s="86" t="s">
        <v>317</v>
      </c>
      <c r="M501" s="39">
        <v>827</v>
      </c>
    </row>
    <row r="502" spans="1:13" ht="23.1" customHeight="1">
      <c r="A502" s="50"/>
      <c r="B502" s="72"/>
      <c r="C502" s="7" t="s">
        <v>370</v>
      </c>
      <c r="D502" s="22">
        <v>12476.8</v>
      </c>
      <c r="E502" s="22">
        <v>1956</v>
      </c>
      <c r="F502" s="22">
        <v>1956</v>
      </c>
      <c r="G502" s="18">
        <f>F502/D502%</f>
        <v>15.677096691459351</v>
      </c>
      <c r="H502" s="45"/>
      <c r="I502" s="42"/>
      <c r="J502" s="45"/>
      <c r="K502" s="64"/>
      <c r="L502" s="156"/>
      <c r="M502" s="40"/>
    </row>
    <row r="503" spans="1:13" ht="23.1" customHeight="1">
      <c r="A503" s="50"/>
      <c r="B503" s="72"/>
      <c r="C503" s="7" t="s">
        <v>371</v>
      </c>
      <c r="D503" s="22">
        <v>112165.4</v>
      </c>
      <c r="E503" s="22">
        <v>37164</v>
      </c>
      <c r="F503" s="22">
        <v>37164</v>
      </c>
      <c r="G503" s="18">
        <f>F503/D503%</f>
        <v>33.133212202693521</v>
      </c>
      <c r="H503" s="45"/>
      <c r="I503" s="42"/>
      <c r="J503" s="45"/>
      <c r="K503" s="64"/>
      <c r="L503" s="156"/>
      <c r="M503" s="40"/>
    </row>
    <row r="504" spans="1:13" ht="23.1" customHeight="1">
      <c r="A504" s="50"/>
      <c r="B504" s="72"/>
      <c r="C504" s="7" t="s">
        <v>372</v>
      </c>
      <c r="D504" s="22">
        <v>0</v>
      </c>
      <c r="E504" s="22">
        <v>0</v>
      </c>
      <c r="F504" s="22">
        <v>0</v>
      </c>
      <c r="G504" s="18"/>
      <c r="H504" s="45"/>
      <c r="I504" s="42"/>
      <c r="J504" s="45"/>
      <c r="K504" s="64"/>
      <c r="L504" s="156"/>
      <c r="M504" s="40"/>
    </row>
    <row r="505" spans="1:13" ht="30" customHeight="1">
      <c r="A505" s="51"/>
      <c r="B505" s="72"/>
      <c r="C505" s="7" t="s">
        <v>373</v>
      </c>
      <c r="D505" s="22">
        <v>1425252.7</v>
      </c>
      <c r="E505" s="22">
        <v>30737.1</v>
      </c>
      <c r="F505" s="22">
        <v>30737.1</v>
      </c>
      <c r="G505" s="18">
        <f>F505/D505%</f>
        <v>2.1566070353699383</v>
      </c>
      <c r="H505" s="46"/>
      <c r="I505" s="43"/>
      <c r="J505" s="46"/>
      <c r="K505" s="64"/>
      <c r="L505" s="156"/>
      <c r="M505" s="40"/>
    </row>
    <row r="506" spans="1:13" ht="24.95" customHeight="1">
      <c r="A506" s="49" t="s">
        <v>256</v>
      </c>
      <c r="B506" s="72" t="s">
        <v>73</v>
      </c>
      <c r="C506" s="13" t="s">
        <v>369</v>
      </c>
      <c r="D506" s="22">
        <f>SUM(D507:D510)</f>
        <v>0</v>
      </c>
      <c r="E506" s="22">
        <f>SUM(E507:E510)</f>
        <v>0</v>
      </c>
      <c r="F506" s="22">
        <f>SUM(F507:F510)</f>
        <v>0</v>
      </c>
      <c r="G506" s="18"/>
      <c r="H506" s="44" t="s">
        <v>350</v>
      </c>
      <c r="I506" s="41" t="s">
        <v>325</v>
      </c>
      <c r="J506" s="44" t="s">
        <v>133</v>
      </c>
      <c r="K506" s="64" t="s">
        <v>89</v>
      </c>
      <c r="L506" s="86" t="s">
        <v>317</v>
      </c>
      <c r="M506" s="39">
        <v>827</v>
      </c>
    </row>
    <row r="507" spans="1:13" ht="24.95" customHeight="1">
      <c r="A507" s="50"/>
      <c r="B507" s="72"/>
      <c r="C507" s="7" t="s">
        <v>370</v>
      </c>
      <c r="D507" s="22">
        <v>0</v>
      </c>
      <c r="E507" s="22">
        <v>0</v>
      </c>
      <c r="F507" s="22">
        <v>0</v>
      </c>
      <c r="G507" s="18"/>
      <c r="H507" s="45"/>
      <c r="I507" s="42"/>
      <c r="J507" s="45"/>
      <c r="K507" s="64"/>
      <c r="L507" s="156"/>
      <c r="M507" s="40"/>
    </row>
    <row r="508" spans="1:13" ht="24.95" customHeight="1">
      <c r="A508" s="50"/>
      <c r="B508" s="72"/>
      <c r="C508" s="7" t="s">
        <v>371</v>
      </c>
      <c r="D508" s="22">
        <v>0</v>
      </c>
      <c r="E508" s="22">
        <v>0</v>
      </c>
      <c r="F508" s="22">
        <v>0</v>
      </c>
      <c r="G508" s="18"/>
      <c r="H508" s="45"/>
      <c r="I508" s="42"/>
      <c r="J508" s="45"/>
      <c r="K508" s="64"/>
      <c r="L508" s="156"/>
      <c r="M508" s="40"/>
    </row>
    <row r="509" spans="1:13" ht="24.95" customHeight="1">
      <c r="A509" s="50"/>
      <c r="B509" s="72"/>
      <c r="C509" s="7" t="s">
        <v>372</v>
      </c>
      <c r="D509" s="22">
        <v>0</v>
      </c>
      <c r="E509" s="22">
        <v>0</v>
      </c>
      <c r="F509" s="22">
        <v>0</v>
      </c>
      <c r="G509" s="18"/>
      <c r="H509" s="45"/>
      <c r="I509" s="42"/>
      <c r="J509" s="45"/>
      <c r="K509" s="64"/>
      <c r="L509" s="156"/>
      <c r="M509" s="40"/>
    </row>
    <row r="510" spans="1:13" ht="30.75" customHeight="1">
      <c r="A510" s="51"/>
      <c r="B510" s="72"/>
      <c r="C510" s="7" t="s">
        <v>373</v>
      </c>
      <c r="D510" s="22">
        <v>0</v>
      </c>
      <c r="E510" s="22">
        <v>0</v>
      </c>
      <c r="F510" s="22">
        <v>0</v>
      </c>
      <c r="G510" s="18"/>
      <c r="H510" s="46"/>
      <c r="I510" s="43"/>
      <c r="J510" s="46"/>
      <c r="K510" s="64"/>
      <c r="L510" s="156"/>
      <c r="M510" s="40"/>
    </row>
    <row r="511" spans="1:13" ht="30.75" customHeight="1">
      <c r="A511" s="49" t="s">
        <v>257</v>
      </c>
      <c r="B511" s="72" t="s">
        <v>74</v>
      </c>
      <c r="C511" s="13" t="s">
        <v>369</v>
      </c>
      <c r="D511" s="22">
        <f>SUM(D512:D515)</f>
        <v>0</v>
      </c>
      <c r="E511" s="22">
        <f>SUM(E512:E515)</f>
        <v>0</v>
      </c>
      <c r="F511" s="22">
        <f>SUM(F512:F515)</f>
        <v>0</v>
      </c>
      <c r="G511" s="18"/>
      <c r="H511" s="44" t="s">
        <v>351</v>
      </c>
      <c r="I511" s="76" t="s">
        <v>326</v>
      </c>
      <c r="J511" s="44" t="s">
        <v>133</v>
      </c>
      <c r="K511" s="64" t="s">
        <v>348</v>
      </c>
      <c r="L511" s="86" t="s">
        <v>307</v>
      </c>
      <c r="M511" s="39">
        <v>827</v>
      </c>
    </row>
    <row r="512" spans="1:13" ht="30.75" customHeight="1">
      <c r="A512" s="50"/>
      <c r="B512" s="72"/>
      <c r="C512" s="7" t="s">
        <v>370</v>
      </c>
      <c r="D512" s="22">
        <v>0</v>
      </c>
      <c r="E512" s="22">
        <v>0</v>
      </c>
      <c r="F512" s="22">
        <v>0</v>
      </c>
      <c r="G512" s="18"/>
      <c r="H512" s="45"/>
      <c r="I512" s="77"/>
      <c r="J512" s="45"/>
      <c r="K512" s="64"/>
      <c r="L512" s="156"/>
      <c r="M512" s="40"/>
    </row>
    <row r="513" spans="1:13" ht="30.75" customHeight="1">
      <c r="A513" s="50"/>
      <c r="B513" s="72"/>
      <c r="C513" s="7" t="s">
        <v>371</v>
      </c>
      <c r="D513" s="22">
        <v>0</v>
      </c>
      <c r="E513" s="22">
        <v>0</v>
      </c>
      <c r="F513" s="22">
        <v>0</v>
      </c>
      <c r="G513" s="18"/>
      <c r="H513" s="45"/>
      <c r="I513" s="77"/>
      <c r="J513" s="45"/>
      <c r="K513" s="64"/>
      <c r="L513" s="156"/>
      <c r="M513" s="40"/>
    </row>
    <row r="514" spans="1:13" ht="30.75" customHeight="1">
      <c r="A514" s="50"/>
      <c r="B514" s="72"/>
      <c r="C514" s="7" t="s">
        <v>372</v>
      </c>
      <c r="D514" s="22">
        <v>0</v>
      </c>
      <c r="E514" s="22">
        <v>0</v>
      </c>
      <c r="F514" s="22">
        <v>0</v>
      </c>
      <c r="G514" s="18"/>
      <c r="H514" s="45"/>
      <c r="I514" s="77"/>
      <c r="J514" s="45"/>
      <c r="K514" s="64"/>
      <c r="L514" s="156"/>
      <c r="M514" s="40"/>
    </row>
    <row r="515" spans="1:13" ht="30.75" customHeight="1">
      <c r="A515" s="51"/>
      <c r="B515" s="72"/>
      <c r="C515" s="7" t="s">
        <v>373</v>
      </c>
      <c r="D515" s="22">
        <v>0</v>
      </c>
      <c r="E515" s="22">
        <v>0</v>
      </c>
      <c r="F515" s="22">
        <v>0</v>
      </c>
      <c r="G515" s="18"/>
      <c r="H515" s="46"/>
      <c r="I515" s="78"/>
      <c r="J515" s="46"/>
      <c r="K515" s="64"/>
      <c r="L515" s="156"/>
      <c r="M515" s="40"/>
    </row>
    <row r="516" spans="1:13" ht="18" customHeight="1">
      <c r="A516" s="49" t="s">
        <v>258</v>
      </c>
      <c r="B516" s="72" t="s">
        <v>75</v>
      </c>
      <c r="C516" s="13" t="s">
        <v>369</v>
      </c>
      <c r="D516" s="22">
        <f>SUM(D517:D520)</f>
        <v>0</v>
      </c>
      <c r="E516" s="22">
        <f>SUM(E517:E520)</f>
        <v>0</v>
      </c>
      <c r="F516" s="22">
        <f>SUM(F517:F520)</f>
        <v>0</v>
      </c>
      <c r="G516" s="18"/>
      <c r="H516" s="44" t="s">
        <v>352</v>
      </c>
      <c r="I516" s="41"/>
      <c r="J516" s="44" t="s">
        <v>132</v>
      </c>
      <c r="K516" s="64" t="s">
        <v>348</v>
      </c>
      <c r="L516" s="86" t="s">
        <v>170</v>
      </c>
      <c r="M516" s="39">
        <v>827</v>
      </c>
    </row>
    <row r="517" spans="1:13" ht="18" customHeight="1">
      <c r="A517" s="50"/>
      <c r="B517" s="72"/>
      <c r="C517" s="7" t="s">
        <v>370</v>
      </c>
      <c r="D517" s="22">
        <v>0</v>
      </c>
      <c r="E517" s="22">
        <v>0</v>
      </c>
      <c r="F517" s="22">
        <v>0</v>
      </c>
      <c r="G517" s="18"/>
      <c r="H517" s="45"/>
      <c r="I517" s="42"/>
      <c r="J517" s="45"/>
      <c r="K517" s="64"/>
      <c r="L517" s="156"/>
      <c r="M517" s="40"/>
    </row>
    <row r="518" spans="1:13" ht="18" customHeight="1">
      <c r="A518" s="50"/>
      <c r="B518" s="72"/>
      <c r="C518" s="7" t="s">
        <v>371</v>
      </c>
      <c r="D518" s="22">
        <v>0</v>
      </c>
      <c r="E518" s="22">
        <v>0</v>
      </c>
      <c r="F518" s="22">
        <v>0</v>
      </c>
      <c r="G518" s="18"/>
      <c r="H518" s="45"/>
      <c r="I518" s="42"/>
      <c r="J518" s="45"/>
      <c r="K518" s="64"/>
      <c r="L518" s="156"/>
      <c r="M518" s="40"/>
    </row>
    <row r="519" spans="1:13" ht="18" customHeight="1">
      <c r="A519" s="50"/>
      <c r="B519" s="72"/>
      <c r="C519" s="7" t="s">
        <v>372</v>
      </c>
      <c r="D519" s="22">
        <v>0</v>
      </c>
      <c r="E519" s="22">
        <v>0</v>
      </c>
      <c r="F519" s="22">
        <v>0</v>
      </c>
      <c r="G519" s="18"/>
      <c r="H519" s="45"/>
      <c r="I519" s="42"/>
      <c r="J519" s="45"/>
      <c r="K519" s="64"/>
      <c r="L519" s="156"/>
      <c r="M519" s="40"/>
    </row>
    <row r="520" spans="1:13" ht="18" customHeight="1">
      <c r="A520" s="51"/>
      <c r="B520" s="72"/>
      <c r="C520" s="7" t="s">
        <v>373</v>
      </c>
      <c r="D520" s="22">
        <v>0</v>
      </c>
      <c r="E520" s="22">
        <v>0</v>
      </c>
      <c r="F520" s="22">
        <v>0</v>
      </c>
      <c r="G520" s="18"/>
      <c r="H520" s="46"/>
      <c r="I520" s="43"/>
      <c r="J520" s="46"/>
      <c r="K520" s="64"/>
      <c r="L520" s="156"/>
      <c r="M520" s="40"/>
    </row>
    <row r="521" spans="1:13" ht="15" customHeight="1">
      <c r="A521" s="49" t="s">
        <v>259</v>
      </c>
      <c r="B521" s="72" t="s">
        <v>77</v>
      </c>
      <c r="C521" s="13" t="s">
        <v>369</v>
      </c>
      <c r="D521" s="22">
        <f>SUM(D522:D525)</f>
        <v>71210.899999999994</v>
      </c>
      <c r="E521" s="22">
        <f>SUM(E522:E525)</f>
        <v>29219.8</v>
      </c>
      <c r="F521" s="22">
        <f>SUM(F522:F525)</f>
        <v>29219.8</v>
      </c>
      <c r="G521" s="18">
        <f>F521/D521%</f>
        <v>41.032763242705826</v>
      </c>
      <c r="H521" s="44" t="s">
        <v>327</v>
      </c>
      <c r="I521" s="79"/>
      <c r="J521" s="79"/>
      <c r="K521" s="64" t="s">
        <v>353</v>
      </c>
      <c r="L521" s="39"/>
      <c r="M521" s="39">
        <v>827</v>
      </c>
    </row>
    <row r="522" spans="1:13" ht="15" customHeight="1">
      <c r="A522" s="50"/>
      <c r="B522" s="72"/>
      <c r="C522" s="7" t="s">
        <v>370</v>
      </c>
      <c r="D522" s="29">
        <f t="shared" ref="D522:F525" si="26">D527+D532</f>
        <v>0</v>
      </c>
      <c r="E522" s="29">
        <f t="shared" si="26"/>
        <v>0</v>
      </c>
      <c r="F522" s="29">
        <f t="shared" si="26"/>
        <v>0</v>
      </c>
      <c r="G522" s="18"/>
      <c r="H522" s="45"/>
      <c r="I522" s="80"/>
      <c r="J522" s="80"/>
      <c r="K522" s="64"/>
      <c r="L522" s="40"/>
      <c r="M522" s="40"/>
    </row>
    <row r="523" spans="1:13" ht="15" customHeight="1">
      <c r="A523" s="50"/>
      <c r="B523" s="72"/>
      <c r="C523" s="7" t="s">
        <v>371</v>
      </c>
      <c r="D523" s="29">
        <f t="shared" si="26"/>
        <v>0</v>
      </c>
      <c r="E523" s="29">
        <f t="shared" si="26"/>
        <v>0</v>
      </c>
      <c r="F523" s="29">
        <f t="shared" si="26"/>
        <v>0</v>
      </c>
      <c r="G523" s="18"/>
      <c r="H523" s="45"/>
      <c r="I523" s="80"/>
      <c r="J523" s="80"/>
      <c r="K523" s="64"/>
      <c r="L523" s="40"/>
      <c r="M523" s="40"/>
    </row>
    <row r="524" spans="1:13" ht="15" customHeight="1">
      <c r="A524" s="50"/>
      <c r="B524" s="72"/>
      <c r="C524" s="7" t="s">
        <v>372</v>
      </c>
      <c r="D524" s="29">
        <f t="shared" si="26"/>
        <v>0</v>
      </c>
      <c r="E524" s="29">
        <f t="shared" si="26"/>
        <v>0</v>
      </c>
      <c r="F524" s="29">
        <f t="shared" si="26"/>
        <v>0</v>
      </c>
      <c r="G524" s="18"/>
      <c r="H524" s="45"/>
      <c r="I524" s="80"/>
      <c r="J524" s="80"/>
      <c r="K524" s="64"/>
      <c r="L524" s="40"/>
      <c r="M524" s="40"/>
    </row>
    <row r="525" spans="1:13" ht="15" customHeight="1">
      <c r="A525" s="51"/>
      <c r="B525" s="72"/>
      <c r="C525" s="7" t="s">
        <v>373</v>
      </c>
      <c r="D525" s="29">
        <f t="shared" si="26"/>
        <v>71210.899999999994</v>
      </c>
      <c r="E525" s="29">
        <f t="shared" si="26"/>
        <v>29219.8</v>
      </c>
      <c r="F525" s="29">
        <f t="shared" si="26"/>
        <v>29219.8</v>
      </c>
      <c r="G525" s="18">
        <f>F525/D525%</f>
        <v>41.032763242705826</v>
      </c>
      <c r="H525" s="46"/>
      <c r="I525" s="81"/>
      <c r="J525" s="81"/>
      <c r="K525" s="64"/>
      <c r="L525" s="40"/>
      <c r="M525" s="40"/>
    </row>
    <row r="526" spans="1:13" ht="23.25" customHeight="1">
      <c r="A526" s="49" t="s">
        <v>260</v>
      </c>
      <c r="B526" s="72" t="s">
        <v>78</v>
      </c>
      <c r="C526" s="13" t="s">
        <v>369</v>
      </c>
      <c r="D526" s="22">
        <f>SUM(D527:D530)</f>
        <v>71210.899999999994</v>
      </c>
      <c r="E526" s="22">
        <f>SUM(E527:E530)</f>
        <v>29219.8</v>
      </c>
      <c r="F526" s="22">
        <f>SUM(F527:F530)</f>
        <v>29219.8</v>
      </c>
      <c r="G526" s="18">
        <f>F526/D526%</f>
        <v>41.032763242705826</v>
      </c>
      <c r="H526" s="44" t="s">
        <v>354</v>
      </c>
      <c r="I526" s="41" t="s">
        <v>328</v>
      </c>
      <c r="J526" s="44" t="s">
        <v>133</v>
      </c>
      <c r="K526" s="64" t="s">
        <v>355</v>
      </c>
      <c r="L526" s="86" t="s">
        <v>329</v>
      </c>
      <c r="M526" s="39">
        <v>827</v>
      </c>
    </row>
    <row r="527" spans="1:13" ht="23.25" customHeight="1">
      <c r="A527" s="50"/>
      <c r="B527" s="72"/>
      <c r="C527" s="7" t="s">
        <v>370</v>
      </c>
      <c r="D527" s="22">
        <f>+D532</f>
        <v>0</v>
      </c>
      <c r="E527" s="22">
        <f>+E532</f>
        <v>0</v>
      </c>
      <c r="F527" s="22">
        <f>+F532</f>
        <v>0</v>
      </c>
      <c r="G527" s="18"/>
      <c r="H527" s="45"/>
      <c r="I527" s="42"/>
      <c r="J527" s="45"/>
      <c r="K527" s="64"/>
      <c r="L527" s="156"/>
      <c r="M527" s="40"/>
    </row>
    <row r="528" spans="1:13" ht="23.25" customHeight="1">
      <c r="A528" s="50"/>
      <c r="B528" s="72"/>
      <c r="C528" s="7" t="s">
        <v>371</v>
      </c>
      <c r="D528" s="22">
        <v>0</v>
      </c>
      <c r="E528" s="22">
        <v>0</v>
      </c>
      <c r="F528" s="22">
        <v>0</v>
      </c>
      <c r="G528" s="18"/>
      <c r="H528" s="45"/>
      <c r="I528" s="42"/>
      <c r="J528" s="45"/>
      <c r="K528" s="64"/>
      <c r="L528" s="156"/>
      <c r="M528" s="40"/>
    </row>
    <row r="529" spans="1:14" ht="23.25" customHeight="1">
      <c r="A529" s="50"/>
      <c r="B529" s="72"/>
      <c r="C529" s="7" t="s">
        <v>372</v>
      </c>
      <c r="D529" s="22">
        <v>0</v>
      </c>
      <c r="E529" s="22">
        <v>0</v>
      </c>
      <c r="F529" s="22">
        <v>0</v>
      </c>
      <c r="G529" s="18"/>
      <c r="H529" s="45"/>
      <c r="I529" s="42"/>
      <c r="J529" s="45"/>
      <c r="K529" s="64"/>
      <c r="L529" s="156"/>
      <c r="M529" s="40"/>
    </row>
    <row r="530" spans="1:14" ht="23.25" customHeight="1">
      <c r="A530" s="51"/>
      <c r="B530" s="72"/>
      <c r="C530" s="7" t="s">
        <v>373</v>
      </c>
      <c r="D530" s="22">
        <v>71210.899999999994</v>
      </c>
      <c r="E530" s="22">
        <v>29219.8</v>
      </c>
      <c r="F530" s="22">
        <v>29219.8</v>
      </c>
      <c r="G530" s="18">
        <f>F530/D530%</f>
        <v>41.032763242705826</v>
      </c>
      <c r="H530" s="46"/>
      <c r="I530" s="43"/>
      <c r="J530" s="46"/>
      <c r="K530" s="64"/>
      <c r="L530" s="156"/>
      <c r="M530" s="40"/>
    </row>
    <row r="531" spans="1:14" ht="24.75" customHeight="1">
      <c r="A531" s="49" t="s">
        <v>261</v>
      </c>
      <c r="B531" s="72" t="s">
        <v>79</v>
      </c>
      <c r="C531" s="13" t="s">
        <v>369</v>
      </c>
      <c r="D531" s="22">
        <f>SUM(D532:D535)</f>
        <v>0</v>
      </c>
      <c r="E531" s="22">
        <f>SUM(E532:E535)</f>
        <v>0</v>
      </c>
      <c r="F531" s="22">
        <f>SUM(F532:F535)</f>
        <v>0</v>
      </c>
      <c r="G531" s="18"/>
      <c r="H531" s="44" t="s">
        <v>362</v>
      </c>
      <c r="I531" s="41" t="s">
        <v>171</v>
      </c>
      <c r="J531" s="44" t="s">
        <v>133</v>
      </c>
      <c r="K531" s="64" t="s">
        <v>353</v>
      </c>
      <c r="L531" s="86" t="s">
        <v>330</v>
      </c>
      <c r="M531" s="39">
        <v>827</v>
      </c>
    </row>
    <row r="532" spans="1:14" ht="24.75" customHeight="1">
      <c r="A532" s="50"/>
      <c r="B532" s="72"/>
      <c r="C532" s="7" t="s">
        <v>370</v>
      </c>
      <c r="D532" s="22">
        <v>0</v>
      </c>
      <c r="E532" s="22">
        <v>0</v>
      </c>
      <c r="F532" s="22">
        <v>0</v>
      </c>
      <c r="G532" s="18"/>
      <c r="H532" s="45"/>
      <c r="I532" s="42"/>
      <c r="J532" s="45"/>
      <c r="K532" s="64"/>
      <c r="L532" s="156"/>
      <c r="M532" s="40"/>
    </row>
    <row r="533" spans="1:14" ht="24.75" customHeight="1">
      <c r="A533" s="50"/>
      <c r="B533" s="72"/>
      <c r="C533" s="7" t="s">
        <v>371</v>
      </c>
      <c r="D533" s="22">
        <v>0</v>
      </c>
      <c r="E533" s="22">
        <v>0</v>
      </c>
      <c r="F533" s="22">
        <v>0</v>
      </c>
      <c r="G533" s="18"/>
      <c r="H533" s="45"/>
      <c r="I533" s="42"/>
      <c r="J533" s="45"/>
      <c r="K533" s="64"/>
      <c r="L533" s="156"/>
      <c r="M533" s="40"/>
    </row>
    <row r="534" spans="1:14" ht="24.75" customHeight="1">
      <c r="A534" s="50"/>
      <c r="B534" s="72"/>
      <c r="C534" s="7" t="s">
        <v>372</v>
      </c>
      <c r="D534" s="22">
        <v>0</v>
      </c>
      <c r="E534" s="22">
        <v>0</v>
      </c>
      <c r="F534" s="22">
        <v>0</v>
      </c>
      <c r="G534" s="18"/>
      <c r="H534" s="45"/>
      <c r="I534" s="42"/>
      <c r="J534" s="45"/>
      <c r="K534" s="64"/>
      <c r="L534" s="156"/>
      <c r="M534" s="40"/>
    </row>
    <row r="535" spans="1:14" ht="24.75" customHeight="1">
      <c r="A535" s="51"/>
      <c r="B535" s="72"/>
      <c r="C535" s="7" t="s">
        <v>373</v>
      </c>
      <c r="D535" s="22">
        <v>0</v>
      </c>
      <c r="E535" s="22">
        <v>0</v>
      </c>
      <c r="F535" s="22">
        <v>0</v>
      </c>
      <c r="G535" s="18"/>
      <c r="H535" s="46"/>
      <c r="I535" s="43"/>
      <c r="J535" s="46"/>
      <c r="K535" s="64"/>
      <c r="L535" s="156"/>
      <c r="M535" s="40"/>
    </row>
    <row r="536" spans="1:14" s="14" customFormat="1" ht="15.75" customHeight="1">
      <c r="A536" s="85" t="s">
        <v>363</v>
      </c>
      <c r="B536" s="86" t="s">
        <v>364</v>
      </c>
      <c r="C536" s="11" t="s">
        <v>369</v>
      </c>
      <c r="D536" s="21">
        <f>SUM(D537:D540)</f>
        <v>79405.279999999999</v>
      </c>
      <c r="E536" s="21">
        <f>SUM(E537:E540)</f>
        <v>41224.36</v>
      </c>
      <c r="F536" s="21">
        <f>SUM(F537:F540)</f>
        <v>41160.46</v>
      </c>
      <c r="G536" s="17">
        <f t="shared" ref="G536:G560" si="27">F536/D536*100</f>
        <v>51.835923253466262</v>
      </c>
      <c r="H536" s="32"/>
      <c r="I536" s="32"/>
      <c r="J536" s="32"/>
      <c r="K536" s="39" t="s">
        <v>89</v>
      </c>
      <c r="L536" s="39"/>
      <c r="M536" s="39">
        <v>827</v>
      </c>
      <c r="N536" s="16"/>
    </row>
    <row r="537" spans="1:14" s="14" customFormat="1" ht="15.75">
      <c r="A537" s="85"/>
      <c r="B537" s="86"/>
      <c r="C537" s="7" t="s">
        <v>370</v>
      </c>
      <c r="D537" s="21">
        <f>D542+D552</f>
        <v>79405.279999999999</v>
      </c>
      <c r="E537" s="21">
        <f>E542+E552</f>
        <v>41224.36</v>
      </c>
      <c r="F537" s="21">
        <f>F542+F552</f>
        <v>41160.46</v>
      </c>
      <c r="G537" s="17">
        <f t="shared" si="27"/>
        <v>51.835923253466262</v>
      </c>
      <c r="H537" s="33"/>
      <c r="I537" s="33"/>
      <c r="J537" s="33"/>
      <c r="K537" s="39"/>
      <c r="L537" s="40"/>
      <c r="M537" s="40"/>
      <c r="N537" s="16"/>
    </row>
    <row r="538" spans="1:14" s="14" customFormat="1" ht="15.75">
      <c r="A538" s="85"/>
      <c r="B538" s="86"/>
      <c r="C538" s="7" t="s">
        <v>371</v>
      </c>
      <c r="D538" s="21">
        <f t="shared" ref="D538:F540" si="28">D543+D553</f>
        <v>0</v>
      </c>
      <c r="E538" s="21">
        <f t="shared" si="28"/>
        <v>0</v>
      </c>
      <c r="F538" s="21">
        <f t="shared" si="28"/>
        <v>0</v>
      </c>
      <c r="G538" s="17" t="e">
        <f t="shared" si="27"/>
        <v>#DIV/0!</v>
      </c>
      <c r="H538" s="33"/>
      <c r="I538" s="33"/>
      <c r="J538" s="33"/>
      <c r="K538" s="39"/>
      <c r="L538" s="40"/>
      <c r="M538" s="40"/>
      <c r="N538" s="16"/>
    </row>
    <row r="539" spans="1:14" s="14" customFormat="1" ht="15.75">
      <c r="A539" s="85"/>
      <c r="B539" s="86"/>
      <c r="C539" s="7" t="s">
        <v>372</v>
      </c>
      <c r="D539" s="21">
        <f t="shared" si="28"/>
        <v>0</v>
      </c>
      <c r="E539" s="21">
        <f t="shared" si="28"/>
        <v>0</v>
      </c>
      <c r="F539" s="21">
        <f t="shared" si="28"/>
        <v>0</v>
      </c>
      <c r="G539" s="17" t="e">
        <f t="shared" si="27"/>
        <v>#DIV/0!</v>
      </c>
      <c r="H539" s="33"/>
      <c r="I539" s="33"/>
      <c r="J539" s="33"/>
      <c r="K539" s="39"/>
      <c r="L539" s="40"/>
      <c r="M539" s="40"/>
      <c r="N539" s="16"/>
    </row>
    <row r="540" spans="1:14" s="14" customFormat="1" ht="56.25" customHeight="1">
      <c r="A540" s="85"/>
      <c r="B540" s="86"/>
      <c r="C540" s="7" t="s">
        <v>373</v>
      </c>
      <c r="D540" s="21">
        <f t="shared" si="28"/>
        <v>0</v>
      </c>
      <c r="E540" s="21">
        <f t="shared" si="28"/>
        <v>0</v>
      </c>
      <c r="F540" s="21">
        <f t="shared" si="28"/>
        <v>0</v>
      </c>
      <c r="G540" s="17" t="e">
        <f t="shared" si="27"/>
        <v>#DIV/0!</v>
      </c>
      <c r="H540" s="34"/>
      <c r="I540" s="34"/>
      <c r="J540" s="34"/>
      <c r="K540" s="39"/>
      <c r="L540" s="40"/>
      <c r="M540" s="40"/>
      <c r="N540" s="16"/>
    </row>
    <row r="541" spans="1:14" s="14" customFormat="1" ht="15.75">
      <c r="A541" s="85" t="s">
        <v>80</v>
      </c>
      <c r="B541" s="90" t="s">
        <v>81</v>
      </c>
      <c r="C541" s="11" t="s">
        <v>369</v>
      </c>
      <c r="D541" s="21">
        <f>SUM(D542:D545)</f>
        <v>44006.33</v>
      </c>
      <c r="E541" s="21">
        <f>SUM(E542:E545)</f>
        <v>22869</v>
      </c>
      <c r="F541" s="21">
        <f>SUM(F542:F545)</f>
        <v>22869.89</v>
      </c>
      <c r="G541" s="17">
        <f t="shared" si="27"/>
        <v>51.969546199376317</v>
      </c>
      <c r="H541" s="32"/>
      <c r="I541" s="32"/>
      <c r="J541" s="32"/>
      <c r="K541" s="39" t="s">
        <v>89</v>
      </c>
      <c r="L541" s="39"/>
      <c r="M541" s="39">
        <v>827</v>
      </c>
      <c r="N541" s="16"/>
    </row>
    <row r="542" spans="1:14" s="14" customFormat="1" ht="15.75">
      <c r="A542" s="85"/>
      <c r="B542" s="90"/>
      <c r="C542" s="7" t="s">
        <v>370</v>
      </c>
      <c r="D542" s="21">
        <f>D547</f>
        <v>44006.33</v>
      </c>
      <c r="E542" s="21">
        <f>E547</f>
        <v>22869</v>
      </c>
      <c r="F542" s="21">
        <f>F547</f>
        <v>22869.89</v>
      </c>
      <c r="G542" s="17">
        <f t="shared" si="27"/>
        <v>51.969546199376317</v>
      </c>
      <c r="H542" s="33"/>
      <c r="I542" s="33"/>
      <c r="J542" s="33"/>
      <c r="K542" s="39"/>
      <c r="L542" s="40"/>
      <c r="M542" s="40"/>
      <c r="N542" s="16"/>
    </row>
    <row r="543" spans="1:14" s="14" customFormat="1" ht="15.75">
      <c r="A543" s="85"/>
      <c r="B543" s="90"/>
      <c r="C543" s="7" t="s">
        <v>371</v>
      </c>
      <c r="D543" s="21">
        <f t="shared" ref="D543:F545" si="29">D548</f>
        <v>0</v>
      </c>
      <c r="E543" s="21">
        <f t="shared" si="29"/>
        <v>0</v>
      </c>
      <c r="F543" s="21">
        <f t="shared" si="29"/>
        <v>0</v>
      </c>
      <c r="G543" s="17" t="e">
        <f t="shared" si="27"/>
        <v>#DIV/0!</v>
      </c>
      <c r="H543" s="33"/>
      <c r="I543" s="33"/>
      <c r="J543" s="33"/>
      <c r="K543" s="39"/>
      <c r="L543" s="40"/>
      <c r="M543" s="40"/>
      <c r="N543" s="16"/>
    </row>
    <row r="544" spans="1:14" s="14" customFormat="1" ht="15.75">
      <c r="A544" s="85"/>
      <c r="B544" s="90"/>
      <c r="C544" s="7" t="s">
        <v>372</v>
      </c>
      <c r="D544" s="21">
        <f t="shared" si="29"/>
        <v>0</v>
      </c>
      <c r="E544" s="21">
        <f t="shared" si="29"/>
        <v>0</v>
      </c>
      <c r="F544" s="21">
        <f t="shared" si="29"/>
        <v>0</v>
      </c>
      <c r="G544" s="17" t="e">
        <f t="shared" si="27"/>
        <v>#DIV/0!</v>
      </c>
      <c r="H544" s="33"/>
      <c r="I544" s="33"/>
      <c r="J544" s="33"/>
      <c r="K544" s="39"/>
      <c r="L544" s="40"/>
      <c r="M544" s="40"/>
      <c r="N544" s="16"/>
    </row>
    <row r="545" spans="1:14" s="14" customFormat="1" ht="85.5" customHeight="1">
      <c r="A545" s="85"/>
      <c r="B545" s="90"/>
      <c r="C545" s="7" t="s">
        <v>373</v>
      </c>
      <c r="D545" s="21">
        <f t="shared" si="29"/>
        <v>0</v>
      </c>
      <c r="E545" s="21">
        <f t="shared" si="29"/>
        <v>0</v>
      </c>
      <c r="F545" s="21">
        <f t="shared" si="29"/>
        <v>0</v>
      </c>
      <c r="G545" s="17" t="e">
        <f t="shared" si="27"/>
        <v>#DIV/0!</v>
      </c>
      <c r="H545" s="34"/>
      <c r="I545" s="34"/>
      <c r="J545" s="34"/>
      <c r="K545" s="39"/>
      <c r="L545" s="40"/>
      <c r="M545" s="40"/>
      <c r="N545" s="16"/>
    </row>
    <row r="546" spans="1:14" s="14" customFormat="1" ht="22.5" customHeight="1">
      <c r="A546" s="87" t="s">
        <v>82</v>
      </c>
      <c r="B546" s="58" t="s">
        <v>104</v>
      </c>
      <c r="C546" s="11" t="s">
        <v>369</v>
      </c>
      <c r="D546" s="21">
        <f>SUM(D547:D550)</f>
        <v>44006.33</v>
      </c>
      <c r="E546" s="21">
        <f>SUM(E547:E550)</f>
        <v>22869</v>
      </c>
      <c r="F546" s="21">
        <f>SUM(F547:F550)</f>
        <v>22869.89</v>
      </c>
      <c r="G546" s="17">
        <f t="shared" si="27"/>
        <v>51.969546199376317</v>
      </c>
      <c r="H546" s="32" t="s">
        <v>433</v>
      </c>
      <c r="I546" s="32" t="s">
        <v>186</v>
      </c>
      <c r="J546" s="32" t="s">
        <v>138</v>
      </c>
      <c r="K546" s="32" t="s">
        <v>89</v>
      </c>
      <c r="L546" s="39"/>
      <c r="M546" s="39">
        <v>827</v>
      </c>
      <c r="N546" s="16"/>
    </row>
    <row r="547" spans="1:14" s="14" customFormat="1" ht="15.75" customHeight="1">
      <c r="A547" s="88"/>
      <c r="B547" s="59"/>
      <c r="C547" s="7" t="s">
        <v>370</v>
      </c>
      <c r="D547" s="21">
        <v>44006.33</v>
      </c>
      <c r="E547" s="21">
        <v>22869</v>
      </c>
      <c r="F547" s="21">
        <v>22869.89</v>
      </c>
      <c r="G547" s="17">
        <f t="shared" si="27"/>
        <v>51.969546199376317</v>
      </c>
      <c r="H547" s="125"/>
      <c r="I547" s="125"/>
      <c r="J547" s="125"/>
      <c r="K547" s="33"/>
      <c r="L547" s="40"/>
      <c r="M547" s="40"/>
      <c r="N547" s="16"/>
    </row>
    <row r="548" spans="1:14" s="14" customFormat="1" ht="15.75">
      <c r="A548" s="88"/>
      <c r="B548" s="59"/>
      <c r="C548" s="7" t="s">
        <v>371</v>
      </c>
      <c r="D548" s="21">
        <v>0</v>
      </c>
      <c r="E548" s="21">
        <v>0</v>
      </c>
      <c r="F548" s="21">
        <v>0</v>
      </c>
      <c r="G548" s="17" t="e">
        <f t="shared" si="27"/>
        <v>#DIV/0!</v>
      </c>
      <c r="H548" s="125"/>
      <c r="I548" s="125"/>
      <c r="J548" s="125"/>
      <c r="K548" s="33"/>
      <c r="L548" s="40"/>
      <c r="M548" s="40"/>
      <c r="N548" s="16"/>
    </row>
    <row r="549" spans="1:14" s="14" customFormat="1" ht="15.75">
      <c r="A549" s="88"/>
      <c r="B549" s="59"/>
      <c r="C549" s="7" t="s">
        <v>372</v>
      </c>
      <c r="D549" s="21">
        <v>0</v>
      </c>
      <c r="E549" s="21">
        <v>0</v>
      </c>
      <c r="F549" s="21">
        <v>0</v>
      </c>
      <c r="G549" s="17" t="e">
        <f t="shared" si="27"/>
        <v>#DIV/0!</v>
      </c>
      <c r="H549" s="125"/>
      <c r="I549" s="125"/>
      <c r="J549" s="125"/>
      <c r="K549" s="33"/>
      <c r="L549" s="40"/>
      <c r="M549" s="40"/>
      <c r="N549" s="16"/>
    </row>
    <row r="550" spans="1:14" s="14" customFormat="1" ht="55.5" customHeight="1">
      <c r="A550" s="88"/>
      <c r="B550" s="59"/>
      <c r="C550" s="7" t="s">
        <v>373</v>
      </c>
      <c r="D550" s="21">
        <v>0</v>
      </c>
      <c r="E550" s="21">
        <v>0</v>
      </c>
      <c r="F550" s="21">
        <v>0</v>
      </c>
      <c r="G550" s="17" t="e">
        <f t="shared" si="27"/>
        <v>#DIV/0!</v>
      </c>
      <c r="H550" s="126"/>
      <c r="I550" s="126"/>
      <c r="J550" s="126"/>
      <c r="K550" s="33"/>
      <c r="L550" s="40"/>
      <c r="M550" s="40"/>
      <c r="N550" s="16"/>
    </row>
    <row r="551" spans="1:14" s="14" customFormat="1" ht="15.75" customHeight="1">
      <c r="A551" s="87" t="s">
        <v>83</v>
      </c>
      <c r="B551" s="58" t="s">
        <v>262</v>
      </c>
      <c r="C551" s="13" t="s">
        <v>369</v>
      </c>
      <c r="D551" s="27">
        <f>SUM(D552:D555)</f>
        <v>35398.949999999997</v>
      </c>
      <c r="E551" s="27">
        <f>SUM(E552:E555)</f>
        <v>18355.36</v>
      </c>
      <c r="F551" s="27">
        <f>SUM(F552:F555)</f>
        <v>18290.57</v>
      </c>
      <c r="G551" s="17">
        <f t="shared" si="27"/>
        <v>51.669809415251024</v>
      </c>
      <c r="H551" s="65"/>
      <c r="I551" s="65"/>
      <c r="J551" s="65"/>
      <c r="K551" s="97" t="s">
        <v>423</v>
      </c>
      <c r="L551" s="39"/>
      <c r="M551" s="39"/>
      <c r="N551" s="16"/>
    </row>
    <row r="552" spans="1:14" s="14" customFormat="1" ht="15.75">
      <c r="A552" s="88"/>
      <c r="B552" s="59"/>
      <c r="C552" s="7" t="s">
        <v>370</v>
      </c>
      <c r="D552" s="27">
        <f>D557</f>
        <v>35398.949999999997</v>
      </c>
      <c r="E552" s="27">
        <f>E557</f>
        <v>18355.36</v>
      </c>
      <c r="F552" s="27">
        <f>F557</f>
        <v>18290.57</v>
      </c>
      <c r="G552" s="17">
        <f t="shared" si="27"/>
        <v>51.669809415251024</v>
      </c>
      <c r="H552" s="47"/>
      <c r="I552" s="47"/>
      <c r="J552" s="47"/>
      <c r="K552" s="98"/>
      <c r="L552" s="40"/>
      <c r="M552" s="40"/>
      <c r="N552" s="16"/>
    </row>
    <row r="553" spans="1:14" s="14" customFormat="1" ht="15.75">
      <c r="A553" s="88"/>
      <c r="B553" s="59"/>
      <c r="C553" s="7" t="s">
        <v>371</v>
      </c>
      <c r="D553" s="27">
        <f t="shared" ref="D553:F555" si="30">D558</f>
        <v>0</v>
      </c>
      <c r="E553" s="27">
        <f t="shared" si="30"/>
        <v>0</v>
      </c>
      <c r="F553" s="27">
        <f t="shared" si="30"/>
        <v>0</v>
      </c>
      <c r="G553" s="17" t="e">
        <f t="shared" si="27"/>
        <v>#DIV/0!</v>
      </c>
      <c r="H553" s="47"/>
      <c r="I553" s="47"/>
      <c r="J553" s="47"/>
      <c r="K553" s="98"/>
      <c r="L553" s="40"/>
      <c r="M553" s="40"/>
      <c r="N553" s="16"/>
    </row>
    <row r="554" spans="1:14" s="14" customFormat="1" ht="18" customHeight="1">
      <c r="A554" s="88"/>
      <c r="B554" s="59"/>
      <c r="C554" s="7" t="s">
        <v>372</v>
      </c>
      <c r="D554" s="27">
        <f t="shared" si="30"/>
        <v>0</v>
      </c>
      <c r="E554" s="27">
        <f t="shared" si="30"/>
        <v>0</v>
      </c>
      <c r="F554" s="27">
        <f t="shared" si="30"/>
        <v>0</v>
      </c>
      <c r="G554" s="17" t="e">
        <f t="shared" si="27"/>
        <v>#DIV/0!</v>
      </c>
      <c r="H554" s="47"/>
      <c r="I554" s="47"/>
      <c r="J554" s="47"/>
      <c r="K554" s="98"/>
      <c r="L554" s="40"/>
      <c r="M554" s="40"/>
      <c r="N554" s="16"/>
    </row>
    <row r="555" spans="1:14" s="14" customFormat="1" ht="16.5" customHeight="1">
      <c r="A555" s="88"/>
      <c r="B555" s="59"/>
      <c r="C555" s="7" t="s">
        <v>373</v>
      </c>
      <c r="D555" s="27">
        <f t="shared" si="30"/>
        <v>0</v>
      </c>
      <c r="E555" s="27">
        <f t="shared" si="30"/>
        <v>0</v>
      </c>
      <c r="F555" s="27">
        <f t="shared" si="30"/>
        <v>0</v>
      </c>
      <c r="G555" s="17" t="e">
        <f t="shared" si="27"/>
        <v>#DIV/0!</v>
      </c>
      <c r="H555" s="48"/>
      <c r="I555" s="48"/>
      <c r="J555" s="48"/>
      <c r="K555" s="98"/>
      <c r="L555" s="40"/>
      <c r="M555" s="40"/>
      <c r="N555" s="16"/>
    </row>
    <row r="556" spans="1:14" s="14" customFormat="1" ht="21" customHeight="1">
      <c r="A556" s="87" t="s">
        <v>84</v>
      </c>
      <c r="B556" s="61" t="s">
        <v>85</v>
      </c>
      <c r="C556" s="13" t="s">
        <v>369</v>
      </c>
      <c r="D556" s="27">
        <f>D557+D558+D559+D560</f>
        <v>35398.949999999997</v>
      </c>
      <c r="E556" s="27">
        <f>E557+E558+E559+E560</f>
        <v>18355.36</v>
      </c>
      <c r="F556" s="27">
        <f>F557+F558+F559+F560</f>
        <v>18290.57</v>
      </c>
      <c r="G556" s="17">
        <f t="shared" si="27"/>
        <v>51.669809415251024</v>
      </c>
      <c r="H556" s="161" t="s">
        <v>86</v>
      </c>
      <c r="I556" s="65" t="s">
        <v>185</v>
      </c>
      <c r="J556" s="65" t="s">
        <v>138</v>
      </c>
      <c r="K556" s="97" t="s">
        <v>423</v>
      </c>
      <c r="L556" s="39"/>
      <c r="M556" s="39"/>
      <c r="N556" s="16"/>
    </row>
    <row r="557" spans="1:14" s="14" customFormat="1" ht="15.75" customHeight="1">
      <c r="A557" s="88"/>
      <c r="B557" s="62"/>
      <c r="C557" s="7" t="s">
        <v>370</v>
      </c>
      <c r="D557" s="27">
        <v>35398.949999999997</v>
      </c>
      <c r="E557" s="27">
        <v>18355.36</v>
      </c>
      <c r="F557" s="27">
        <v>18290.57</v>
      </c>
      <c r="G557" s="17">
        <f t="shared" si="27"/>
        <v>51.669809415251024</v>
      </c>
      <c r="H557" s="101"/>
      <c r="I557" s="47"/>
      <c r="J557" s="47"/>
      <c r="K557" s="98"/>
      <c r="L557" s="40"/>
      <c r="M557" s="40"/>
      <c r="N557" s="16"/>
    </row>
    <row r="558" spans="1:14" s="14" customFormat="1" ht="15.75" customHeight="1">
      <c r="A558" s="88"/>
      <c r="B558" s="62"/>
      <c r="C558" s="7" t="s">
        <v>371</v>
      </c>
      <c r="D558" s="27">
        <v>0</v>
      </c>
      <c r="E558" s="27">
        <v>0</v>
      </c>
      <c r="F558" s="27">
        <v>0</v>
      </c>
      <c r="G558" s="17" t="e">
        <f t="shared" si="27"/>
        <v>#DIV/0!</v>
      </c>
      <c r="H558" s="101"/>
      <c r="I558" s="47"/>
      <c r="J558" s="47"/>
      <c r="K558" s="98"/>
      <c r="L558" s="40"/>
      <c r="M558" s="40"/>
      <c r="N558" s="16"/>
    </row>
    <row r="559" spans="1:14" s="14" customFormat="1" ht="15.75" customHeight="1">
      <c r="A559" s="88"/>
      <c r="B559" s="62"/>
      <c r="C559" s="7" t="s">
        <v>372</v>
      </c>
      <c r="D559" s="27">
        <v>0</v>
      </c>
      <c r="E559" s="27">
        <v>0</v>
      </c>
      <c r="F559" s="27">
        <v>0</v>
      </c>
      <c r="G559" s="17" t="e">
        <f t="shared" si="27"/>
        <v>#DIV/0!</v>
      </c>
      <c r="H559" s="101"/>
      <c r="I559" s="47"/>
      <c r="J559" s="47"/>
      <c r="K559" s="98"/>
      <c r="L559" s="40"/>
      <c r="M559" s="40"/>
      <c r="N559" s="16"/>
    </row>
    <row r="560" spans="1:14" s="14" customFormat="1" ht="30.75" customHeight="1">
      <c r="A560" s="89"/>
      <c r="B560" s="63"/>
      <c r="C560" s="7" t="s">
        <v>373</v>
      </c>
      <c r="D560" s="27">
        <v>0</v>
      </c>
      <c r="E560" s="27">
        <v>0</v>
      </c>
      <c r="F560" s="27">
        <v>0</v>
      </c>
      <c r="G560" s="17" t="e">
        <f t="shared" si="27"/>
        <v>#DIV/0!</v>
      </c>
      <c r="H560" s="102"/>
      <c r="I560" s="48"/>
      <c r="J560" s="48"/>
      <c r="K560" s="99"/>
      <c r="L560" s="40"/>
      <c r="M560" s="40"/>
      <c r="N560" s="16"/>
    </row>
    <row r="561" spans="2:7" ht="12.75" customHeight="1">
      <c r="B561" s="15"/>
      <c r="D561" s="9"/>
      <c r="E561" s="9"/>
      <c r="F561" s="9"/>
      <c r="G561" s="9"/>
    </row>
    <row r="562" spans="2:7" ht="12.75" customHeight="1">
      <c r="B562" s="15"/>
      <c r="D562" s="9"/>
      <c r="E562" s="9"/>
      <c r="F562" s="9"/>
      <c r="G562" s="9"/>
    </row>
    <row r="563" spans="2:7" ht="12.75" customHeight="1">
      <c r="B563" s="15"/>
      <c r="D563" s="9"/>
      <c r="E563" s="9"/>
      <c r="F563" s="9"/>
      <c r="G563" s="9"/>
    </row>
    <row r="564" spans="2:7" ht="12.75" customHeight="1">
      <c r="B564" s="15"/>
      <c r="D564" s="9"/>
      <c r="E564" s="9"/>
      <c r="F564" s="9"/>
      <c r="G564" s="9"/>
    </row>
    <row r="565" spans="2:7" ht="12.75" customHeight="1">
      <c r="B565" s="15"/>
      <c r="D565" s="9"/>
      <c r="E565" s="9"/>
      <c r="F565" s="9"/>
      <c r="G565" s="9"/>
    </row>
    <row r="566" spans="2:7" ht="12.75" customHeight="1">
      <c r="B566" s="15"/>
      <c r="D566" s="9"/>
      <c r="E566" s="9"/>
      <c r="F566" s="9"/>
      <c r="G566" s="9"/>
    </row>
    <row r="567" spans="2:7" ht="12.75" customHeight="1">
      <c r="B567" s="15"/>
      <c r="D567" s="9"/>
      <c r="E567" s="9"/>
      <c r="F567" s="9"/>
      <c r="G567" s="9"/>
    </row>
    <row r="568" spans="2:7" ht="12.75" customHeight="1">
      <c r="B568" s="15"/>
      <c r="D568" s="9"/>
      <c r="E568" s="9"/>
      <c r="F568" s="9"/>
      <c r="G568" s="9"/>
    </row>
    <row r="569" spans="2:7" ht="12.75" customHeight="1">
      <c r="B569" s="15"/>
      <c r="D569" s="9"/>
      <c r="E569" s="9"/>
      <c r="F569" s="9"/>
      <c r="G569" s="9"/>
    </row>
    <row r="570" spans="2:7" ht="12.75" customHeight="1">
      <c r="B570" s="15"/>
      <c r="D570" s="9"/>
      <c r="E570" s="9"/>
      <c r="F570" s="9"/>
      <c r="G570" s="9"/>
    </row>
    <row r="571" spans="2:7" ht="12.75" customHeight="1">
      <c r="D571" s="9"/>
      <c r="E571" s="9"/>
      <c r="F571" s="9"/>
      <c r="G571" s="9"/>
    </row>
    <row r="572" spans="2:7" ht="12.75" customHeight="1">
      <c r="D572" s="9"/>
      <c r="E572" s="9"/>
      <c r="F572" s="9"/>
      <c r="G572" s="9"/>
    </row>
    <row r="573" spans="2:7" ht="12.75" customHeight="1">
      <c r="D573" s="9"/>
      <c r="E573" s="9"/>
      <c r="F573" s="9"/>
      <c r="G573" s="9"/>
    </row>
    <row r="574" spans="2:7" ht="12.75" customHeight="1">
      <c r="D574" s="9"/>
      <c r="E574" s="9"/>
      <c r="F574" s="9"/>
      <c r="G574" s="9"/>
    </row>
    <row r="575" spans="2:7" ht="12.75" customHeight="1">
      <c r="D575" s="9"/>
      <c r="E575" s="9"/>
      <c r="F575" s="9"/>
      <c r="G575" s="9"/>
    </row>
    <row r="576" spans="2:7" ht="12.75" customHeight="1">
      <c r="D576" s="9"/>
      <c r="E576" s="9"/>
      <c r="F576" s="9"/>
      <c r="G576" s="9"/>
    </row>
    <row r="577" spans="4:7" ht="12.75" customHeight="1">
      <c r="D577" s="9"/>
      <c r="E577" s="9"/>
      <c r="F577" s="9"/>
      <c r="G577" s="9"/>
    </row>
    <row r="578" spans="4:7" ht="12.75" customHeight="1">
      <c r="D578" s="9"/>
      <c r="E578" s="9"/>
      <c r="F578" s="9"/>
      <c r="G578" s="9"/>
    </row>
    <row r="579" spans="4:7" ht="12.75" customHeight="1">
      <c r="D579" s="9"/>
      <c r="E579" s="9"/>
      <c r="F579" s="9"/>
      <c r="G579" s="9"/>
    </row>
    <row r="580" spans="4:7" ht="12.75" customHeight="1">
      <c r="D580" s="9"/>
      <c r="E580" s="9"/>
      <c r="F580" s="9"/>
      <c r="G580" s="9"/>
    </row>
    <row r="581" spans="4:7" ht="12.75" customHeight="1">
      <c r="D581" s="9"/>
      <c r="E581" s="9"/>
      <c r="F581" s="9"/>
      <c r="G581" s="9"/>
    </row>
    <row r="582" spans="4:7" ht="12.75" customHeight="1">
      <c r="D582" s="9"/>
      <c r="E582" s="9"/>
      <c r="F582" s="9"/>
      <c r="G582" s="9"/>
    </row>
    <row r="583" spans="4:7" ht="12.75" customHeight="1">
      <c r="D583" s="9"/>
      <c r="E583" s="9"/>
      <c r="F583" s="9"/>
      <c r="G583" s="9"/>
    </row>
    <row r="584" spans="4:7" ht="12.75" customHeight="1">
      <c r="D584" s="9"/>
      <c r="E584" s="9"/>
      <c r="F584" s="9"/>
      <c r="G584" s="9"/>
    </row>
    <row r="585" spans="4:7" ht="12.75" customHeight="1">
      <c r="D585" s="9"/>
      <c r="E585" s="9"/>
      <c r="F585" s="9"/>
      <c r="G585" s="9"/>
    </row>
    <row r="586" spans="4:7" ht="12.75" customHeight="1">
      <c r="D586" s="9"/>
      <c r="E586" s="9"/>
      <c r="F586" s="9"/>
      <c r="G586" s="9"/>
    </row>
    <row r="587" spans="4:7" ht="12.75" customHeight="1">
      <c r="D587" s="9"/>
      <c r="E587" s="9"/>
      <c r="F587" s="9"/>
      <c r="G587" s="9"/>
    </row>
    <row r="588" spans="4:7" ht="12.75" customHeight="1">
      <c r="D588" s="9"/>
      <c r="E588" s="9"/>
      <c r="F588" s="9"/>
      <c r="G588" s="9"/>
    </row>
    <row r="589" spans="4:7" ht="12.75" customHeight="1">
      <c r="D589" s="9"/>
      <c r="E589" s="9"/>
      <c r="F589" s="9"/>
      <c r="G589" s="9"/>
    </row>
    <row r="590" spans="4:7" ht="12.75" customHeight="1">
      <c r="D590" s="9"/>
      <c r="E590" s="9"/>
      <c r="F590" s="9"/>
      <c r="G590" s="9"/>
    </row>
    <row r="591" spans="4:7" ht="12.75" customHeight="1">
      <c r="D591" s="9"/>
      <c r="E591" s="9"/>
      <c r="F591" s="9"/>
      <c r="G591" s="9"/>
    </row>
    <row r="592" spans="4:7" ht="12.75" customHeight="1">
      <c r="D592" s="9"/>
      <c r="E592" s="9"/>
      <c r="F592" s="9"/>
      <c r="G592" s="9"/>
    </row>
    <row r="593" spans="4:7" ht="12.75" customHeight="1">
      <c r="D593" s="9"/>
      <c r="E593" s="9"/>
      <c r="F593" s="9"/>
      <c r="G593" s="9"/>
    </row>
    <row r="594" spans="4:7" ht="12.75" customHeight="1">
      <c r="D594" s="9"/>
      <c r="E594" s="9"/>
      <c r="F594" s="9"/>
      <c r="G594" s="9"/>
    </row>
    <row r="595" spans="4:7" ht="12.75" customHeight="1">
      <c r="D595" s="9"/>
      <c r="E595" s="9"/>
      <c r="F595" s="9"/>
      <c r="G595" s="9"/>
    </row>
    <row r="596" spans="4:7" ht="12.75" customHeight="1">
      <c r="D596" s="9"/>
      <c r="E596" s="9"/>
      <c r="F596" s="9"/>
      <c r="G596" s="9"/>
    </row>
    <row r="597" spans="4:7" ht="12.75" customHeight="1">
      <c r="D597" s="9"/>
      <c r="E597" s="9"/>
      <c r="F597" s="9"/>
      <c r="G597" s="9"/>
    </row>
    <row r="598" spans="4:7" ht="12.75" customHeight="1">
      <c r="D598" s="9"/>
      <c r="E598" s="9"/>
      <c r="F598" s="9"/>
      <c r="G598" s="9"/>
    </row>
    <row r="599" spans="4:7" ht="12.75" customHeight="1">
      <c r="D599" s="9"/>
      <c r="E599" s="9"/>
      <c r="F599" s="9"/>
      <c r="G599" s="9"/>
    </row>
    <row r="600" spans="4:7" ht="12.75" customHeight="1">
      <c r="D600" s="9"/>
      <c r="E600" s="9"/>
      <c r="F600" s="9"/>
      <c r="G600" s="9"/>
    </row>
    <row r="601" spans="4:7" ht="12.75" customHeight="1">
      <c r="D601" s="9"/>
      <c r="E601" s="9"/>
      <c r="F601" s="9"/>
      <c r="G601" s="9"/>
    </row>
    <row r="602" spans="4:7" ht="12.75" customHeight="1">
      <c r="D602" s="9"/>
      <c r="E602" s="9"/>
      <c r="F602" s="9"/>
      <c r="G602" s="9"/>
    </row>
    <row r="603" spans="4:7" ht="12.75" customHeight="1">
      <c r="D603" s="9"/>
      <c r="E603" s="9"/>
      <c r="F603" s="9"/>
      <c r="G603" s="9"/>
    </row>
    <row r="604" spans="4:7" ht="12.75" customHeight="1">
      <c r="D604" s="9"/>
      <c r="E604" s="9"/>
      <c r="F604" s="9"/>
      <c r="G604" s="9"/>
    </row>
    <row r="605" spans="4:7" ht="12.75" customHeight="1">
      <c r="D605" s="9"/>
      <c r="E605" s="9"/>
      <c r="F605" s="9"/>
      <c r="G605" s="9"/>
    </row>
    <row r="606" spans="4:7" ht="12.75" customHeight="1">
      <c r="D606" s="9"/>
      <c r="E606" s="9"/>
      <c r="F606" s="9"/>
      <c r="G606" s="9"/>
    </row>
    <row r="607" spans="4:7" ht="12.75" customHeight="1">
      <c r="D607" s="9"/>
      <c r="E607" s="9"/>
      <c r="F607" s="9"/>
      <c r="G607" s="9"/>
    </row>
    <row r="608" spans="4:7" ht="12.75" customHeight="1">
      <c r="D608" s="9"/>
      <c r="E608" s="9"/>
      <c r="F608" s="9"/>
      <c r="G608" s="9"/>
    </row>
    <row r="609" spans="4:7" ht="12.75" customHeight="1">
      <c r="D609" s="9"/>
      <c r="E609" s="9"/>
      <c r="F609" s="9"/>
      <c r="G609" s="9"/>
    </row>
    <row r="610" spans="4:7" ht="12.75" customHeight="1">
      <c r="D610" s="9"/>
      <c r="E610" s="9"/>
      <c r="F610" s="9"/>
      <c r="G610" s="9"/>
    </row>
    <row r="611" spans="4:7" ht="12.75" customHeight="1">
      <c r="D611" s="9"/>
      <c r="E611" s="9"/>
      <c r="F611" s="9"/>
      <c r="G611" s="9"/>
    </row>
    <row r="612" spans="4:7" ht="12.75" customHeight="1">
      <c r="D612" s="9"/>
      <c r="E612" s="9"/>
      <c r="F612" s="9"/>
      <c r="G612" s="9"/>
    </row>
    <row r="613" spans="4:7" ht="12.75" customHeight="1">
      <c r="D613" s="9"/>
      <c r="E613" s="9"/>
      <c r="F613" s="9"/>
      <c r="G613" s="9"/>
    </row>
    <row r="614" spans="4:7" ht="12.75" customHeight="1">
      <c r="D614" s="9"/>
      <c r="E614" s="9"/>
      <c r="F614" s="9"/>
      <c r="G614" s="9"/>
    </row>
    <row r="615" spans="4:7" ht="12.75" customHeight="1">
      <c r="D615" s="9"/>
      <c r="E615" s="9"/>
      <c r="F615" s="9"/>
      <c r="G615" s="9"/>
    </row>
    <row r="616" spans="4:7" ht="12.75" customHeight="1">
      <c r="D616" s="9"/>
      <c r="E616" s="9"/>
      <c r="F616" s="9"/>
      <c r="G616" s="9"/>
    </row>
    <row r="617" spans="4:7" ht="12.75" customHeight="1">
      <c r="D617" s="9"/>
      <c r="E617" s="9"/>
      <c r="F617" s="9"/>
      <c r="G617" s="9"/>
    </row>
    <row r="618" spans="4:7" ht="12.75" customHeight="1">
      <c r="D618" s="9"/>
      <c r="E618" s="9"/>
      <c r="F618" s="9"/>
      <c r="G618" s="9"/>
    </row>
    <row r="619" spans="4:7" ht="12.75" customHeight="1">
      <c r="D619" s="9"/>
      <c r="E619" s="9"/>
      <c r="F619" s="9"/>
      <c r="G619" s="9"/>
    </row>
    <row r="620" spans="4:7" ht="12.75" customHeight="1">
      <c r="D620" s="9"/>
      <c r="E620" s="9"/>
      <c r="F620" s="9"/>
      <c r="G620" s="9"/>
    </row>
    <row r="621" spans="4:7" ht="12.75" customHeight="1">
      <c r="D621" s="9"/>
      <c r="E621" s="9"/>
      <c r="F621" s="9"/>
      <c r="G621" s="9"/>
    </row>
    <row r="622" spans="4:7" ht="12.75" customHeight="1">
      <c r="D622" s="9"/>
      <c r="E622" s="9"/>
      <c r="F622" s="9"/>
      <c r="G622" s="9"/>
    </row>
    <row r="623" spans="4:7" ht="12.75" customHeight="1">
      <c r="D623" s="9"/>
      <c r="E623" s="9"/>
      <c r="F623" s="9"/>
      <c r="G623" s="9"/>
    </row>
    <row r="624" spans="4:7" ht="12.75" customHeight="1">
      <c r="D624" s="9"/>
      <c r="E624" s="9"/>
      <c r="F624" s="9"/>
      <c r="G624" s="9"/>
    </row>
    <row r="625" spans="4:7" ht="12.75" customHeight="1">
      <c r="D625" s="9"/>
      <c r="E625" s="9"/>
      <c r="F625" s="9"/>
      <c r="G625" s="9"/>
    </row>
    <row r="626" spans="4:7" ht="12.75" customHeight="1">
      <c r="D626" s="9"/>
      <c r="E626" s="9"/>
      <c r="F626" s="9"/>
      <c r="G626" s="9"/>
    </row>
    <row r="627" spans="4:7" ht="12.75" customHeight="1">
      <c r="D627" s="9"/>
      <c r="E627" s="9"/>
      <c r="F627" s="9"/>
      <c r="G627" s="9"/>
    </row>
    <row r="628" spans="4:7" ht="12.75" customHeight="1">
      <c r="D628" s="9"/>
      <c r="E628" s="9"/>
      <c r="F628" s="9"/>
      <c r="G628" s="9"/>
    </row>
    <row r="629" spans="4:7" ht="12.75" customHeight="1">
      <c r="D629" s="9"/>
      <c r="E629" s="9"/>
      <c r="F629" s="9"/>
      <c r="G629" s="9"/>
    </row>
    <row r="630" spans="4:7" ht="12.75" customHeight="1">
      <c r="D630" s="9"/>
      <c r="E630" s="9"/>
      <c r="F630" s="9"/>
      <c r="G630" s="9"/>
    </row>
    <row r="631" spans="4:7" ht="12.75" customHeight="1">
      <c r="D631" s="9"/>
      <c r="E631" s="9"/>
      <c r="F631" s="9"/>
      <c r="G631" s="9"/>
    </row>
    <row r="632" spans="4:7" ht="12.75" customHeight="1">
      <c r="D632" s="9"/>
      <c r="E632" s="9"/>
      <c r="F632" s="9"/>
      <c r="G632" s="9"/>
    </row>
    <row r="633" spans="4:7" ht="12.75" customHeight="1">
      <c r="D633" s="9"/>
      <c r="E633" s="9"/>
      <c r="F633" s="9"/>
      <c r="G633" s="9"/>
    </row>
    <row r="634" spans="4:7" ht="12.75" customHeight="1">
      <c r="D634" s="9"/>
      <c r="E634" s="9"/>
      <c r="F634" s="9"/>
      <c r="G634" s="9"/>
    </row>
    <row r="635" spans="4:7" ht="12.75" customHeight="1">
      <c r="D635" s="9"/>
      <c r="E635" s="9"/>
      <c r="F635" s="9"/>
      <c r="G635" s="9"/>
    </row>
    <row r="636" spans="4:7" ht="12.75" customHeight="1">
      <c r="D636" s="9"/>
      <c r="E636" s="9"/>
      <c r="F636" s="9"/>
      <c r="G636" s="9"/>
    </row>
    <row r="637" spans="4:7" ht="12.75" customHeight="1">
      <c r="D637" s="9"/>
      <c r="E637" s="9"/>
      <c r="F637" s="9"/>
      <c r="G637" s="9"/>
    </row>
    <row r="638" spans="4:7" ht="12.75" customHeight="1">
      <c r="D638" s="9"/>
      <c r="E638" s="9"/>
      <c r="F638" s="9"/>
      <c r="G638" s="9"/>
    </row>
    <row r="639" spans="4:7" ht="12.75" customHeight="1">
      <c r="D639" s="9"/>
      <c r="E639" s="9"/>
      <c r="F639" s="9"/>
      <c r="G639" s="9"/>
    </row>
    <row r="640" spans="4:7" ht="12.75" customHeight="1">
      <c r="D640" s="9"/>
      <c r="E640" s="9"/>
      <c r="F640" s="9"/>
      <c r="G640" s="9"/>
    </row>
    <row r="641" spans="4:7" ht="12.75" customHeight="1">
      <c r="D641" s="9"/>
      <c r="E641" s="9"/>
      <c r="F641" s="9"/>
      <c r="G641" s="9"/>
    </row>
    <row r="642" spans="4:7" ht="12.75" customHeight="1">
      <c r="D642" s="9"/>
      <c r="E642" s="9"/>
      <c r="F642" s="9"/>
      <c r="G642" s="9"/>
    </row>
    <row r="643" spans="4:7" ht="12.75" customHeight="1">
      <c r="D643" s="9"/>
      <c r="E643" s="9"/>
      <c r="F643" s="9"/>
      <c r="G643" s="9"/>
    </row>
    <row r="644" spans="4:7" ht="12.75" customHeight="1">
      <c r="D644" s="9"/>
      <c r="E644" s="9"/>
      <c r="F644" s="9"/>
      <c r="G644" s="9"/>
    </row>
    <row r="645" spans="4:7" ht="12.75" customHeight="1">
      <c r="D645" s="9"/>
      <c r="E645" s="9"/>
      <c r="F645" s="9"/>
      <c r="G645" s="9"/>
    </row>
    <row r="646" spans="4:7" ht="12.75" customHeight="1">
      <c r="D646" s="9"/>
      <c r="E646" s="9"/>
      <c r="F646" s="9"/>
      <c r="G646" s="9"/>
    </row>
    <row r="647" spans="4:7" ht="12.75" customHeight="1">
      <c r="D647" s="9"/>
      <c r="E647" s="9"/>
      <c r="F647" s="9"/>
      <c r="G647" s="9"/>
    </row>
    <row r="648" spans="4:7" ht="12.75" customHeight="1">
      <c r="D648" s="9"/>
      <c r="E648" s="9"/>
      <c r="F648" s="9"/>
      <c r="G648" s="9"/>
    </row>
  </sheetData>
  <mergeCells count="888">
    <mergeCell ref="K511:K515"/>
    <mergeCell ref="L556:L560"/>
    <mergeCell ref="H551:H555"/>
    <mergeCell ref="H556:H560"/>
    <mergeCell ref="I551:I555"/>
    <mergeCell ref="I556:I560"/>
    <mergeCell ref="J556:J560"/>
    <mergeCell ref="L551:L555"/>
    <mergeCell ref="K551:K555"/>
    <mergeCell ref="L541:L545"/>
    <mergeCell ref="J541:J545"/>
    <mergeCell ref="J546:J550"/>
    <mergeCell ref="L526:L530"/>
    <mergeCell ref="L536:L540"/>
    <mergeCell ref="K526:K530"/>
    <mergeCell ref="L546:L550"/>
    <mergeCell ref="J526:J530"/>
    <mergeCell ref="K541:K545"/>
    <mergeCell ref="K546:K550"/>
    <mergeCell ref="H546:H550"/>
    <mergeCell ref="I531:I535"/>
    <mergeCell ref="H536:H540"/>
    <mergeCell ref="J536:J540"/>
    <mergeCell ref="K536:K540"/>
    <mergeCell ref="H541:H545"/>
    <mergeCell ref="I541:I545"/>
    <mergeCell ref="I546:I550"/>
    <mergeCell ref="J441:J445"/>
    <mergeCell ref="J481:J485"/>
    <mergeCell ref="J476:J480"/>
    <mergeCell ref="I441:I445"/>
    <mergeCell ref="J446:J450"/>
    <mergeCell ref="K556:K560"/>
    <mergeCell ref="J531:J535"/>
    <mergeCell ref="J551:J555"/>
    <mergeCell ref="I501:I505"/>
    <mergeCell ref="I506:I510"/>
    <mergeCell ref="L516:L520"/>
    <mergeCell ref="L531:L535"/>
    <mergeCell ref="I536:I540"/>
    <mergeCell ref="H526:H530"/>
    <mergeCell ref="H521:J525"/>
    <mergeCell ref="L521:L525"/>
    <mergeCell ref="K521:K525"/>
    <mergeCell ref="K516:K520"/>
    <mergeCell ref="I526:I530"/>
    <mergeCell ref="J491:J495"/>
    <mergeCell ref="I516:I520"/>
    <mergeCell ref="J516:J520"/>
    <mergeCell ref="J511:J515"/>
    <mergeCell ref="J501:J505"/>
    <mergeCell ref="J506:J510"/>
    <mergeCell ref="I511:I515"/>
    <mergeCell ref="K486:K490"/>
    <mergeCell ref="K531:K535"/>
    <mergeCell ref="I436:I440"/>
    <mergeCell ref="K451:K455"/>
    <mergeCell ref="K456:K460"/>
    <mergeCell ref="J466:J470"/>
    <mergeCell ref="I491:I495"/>
    <mergeCell ref="J451:J455"/>
    <mergeCell ref="J456:J460"/>
    <mergeCell ref="I446:I450"/>
    <mergeCell ref="H471:H475"/>
    <mergeCell ref="I481:I485"/>
    <mergeCell ref="I476:I480"/>
    <mergeCell ref="J486:J490"/>
    <mergeCell ref="H486:H490"/>
    <mergeCell ref="J471:J475"/>
    <mergeCell ref="I471:I475"/>
    <mergeCell ref="I486:I490"/>
    <mergeCell ref="K331:K335"/>
    <mergeCell ref="K316:K320"/>
    <mergeCell ref="K306:K310"/>
    <mergeCell ref="K301:K305"/>
    <mergeCell ref="K311:K315"/>
    <mergeCell ref="K321:K325"/>
    <mergeCell ref="H506:H510"/>
    <mergeCell ref="K421:K425"/>
    <mergeCell ref="K406:K410"/>
    <mergeCell ref="J426:J430"/>
    <mergeCell ref="J411:J415"/>
    <mergeCell ref="K411:K415"/>
    <mergeCell ref="J416:J420"/>
    <mergeCell ref="K431:K435"/>
    <mergeCell ref="K446:K450"/>
    <mergeCell ref="K436:K440"/>
    <mergeCell ref="J436:J440"/>
    <mergeCell ref="K441:K445"/>
    <mergeCell ref="K426:K430"/>
    <mergeCell ref="K356:K360"/>
    <mergeCell ref="J356:J360"/>
    <mergeCell ref="K416:K420"/>
    <mergeCell ref="K396:K400"/>
    <mergeCell ref="K361:K365"/>
    <mergeCell ref="K401:K405"/>
    <mergeCell ref="J361:J365"/>
    <mergeCell ref="J381:J385"/>
    <mergeCell ref="J371:J375"/>
    <mergeCell ref="J391:J395"/>
    <mergeCell ref="L376:L380"/>
    <mergeCell ref="L371:L375"/>
    <mergeCell ref="J376:J380"/>
    <mergeCell ref="L391:L395"/>
    <mergeCell ref="L386:L390"/>
    <mergeCell ref="K371:K375"/>
    <mergeCell ref="M346:M350"/>
    <mergeCell ref="M326:M330"/>
    <mergeCell ref="M361:M365"/>
    <mergeCell ref="L366:L370"/>
    <mergeCell ref="L361:L365"/>
    <mergeCell ref="L346:L350"/>
    <mergeCell ref="M366:M370"/>
    <mergeCell ref="L336:L340"/>
    <mergeCell ref="K336:K340"/>
    <mergeCell ref="M306:M310"/>
    <mergeCell ref="J336:J340"/>
    <mergeCell ref="K386:K390"/>
    <mergeCell ref="J346:J350"/>
    <mergeCell ref="J366:J370"/>
    <mergeCell ref="K366:K370"/>
    <mergeCell ref="K351:K355"/>
    <mergeCell ref="J351:J355"/>
    <mergeCell ref="K376:K380"/>
    <mergeCell ref="K381:K385"/>
    <mergeCell ref="M371:M375"/>
    <mergeCell ref="L301:L305"/>
    <mergeCell ref="M341:M345"/>
    <mergeCell ref="M351:M355"/>
    <mergeCell ref="L356:L360"/>
    <mergeCell ref="M336:M340"/>
    <mergeCell ref="M321:M325"/>
    <mergeCell ref="L331:L335"/>
    <mergeCell ref="L326:L330"/>
    <mergeCell ref="L351:L355"/>
    <mergeCell ref="L266:L270"/>
    <mergeCell ref="L291:L295"/>
    <mergeCell ref="M301:M305"/>
    <mergeCell ref="L306:L310"/>
    <mergeCell ref="M266:M270"/>
    <mergeCell ref="L281:L285"/>
    <mergeCell ref="L276:L280"/>
    <mergeCell ref="M296:M300"/>
    <mergeCell ref="M286:M290"/>
    <mergeCell ref="M291:M295"/>
    <mergeCell ref="L456:L460"/>
    <mergeCell ref="M376:M380"/>
    <mergeCell ref="M386:M390"/>
    <mergeCell ref="L436:L440"/>
    <mergeCell ref="M431:M435"/>
    <mergeCell ref="M426:M430"/>
    <mergeCell ref="L416:L420"/>
    <mergeCell ref="L421:L425"/>
    <mergeCell ref="L431:L435"/>
    <mergeCell ref="M411:M415"/>
    <mergeCell ref="M281:M285"/>
    <mergeCell ref="M356:M360"/>
    <mergeCell ref="M311:M315"/>
    <mergeCell ref="L311:L315"/>
    <mergeCell ref="L341:L345"/>
    <mergeCell ref="L316:L320"/>
    <mergeCell ref="L296:L300"/>
    <mergeCell ref="L321:L325"/>
    <mergeCell ref="M331:M335"/>
    <mergeCell ref="M316:M320"/>
    <mergeCell ref="M446:M450"/>
    <mergeCell ref="M441:M445"/>
    <mergeCell ref="M381:M385"/>
    <mergeCell ref="M396:M400"/>
    <mergeCell ref="M406:M410"/>
    <mergeCell ref="M416:M420"/>
    <mergeCell ref="M421:M425"/>
    <mergeCell ref="M401:M405"/>
    <mergeCell ref="M391:M395"/>
    <mergeCell ref="L411:L415"/>
    <mergeCell ref="K471:K475"/>
    <mergeCell ref="K476:K480"/>
    <mergeCell ref="M436:M440"/>
    <mergeCell ref="L476:L480"/>
    <mergeCell ref="L451:L455"/>
    <mergeCell ref="L446:L450"/>
    <mergeCell ref="M471:M475"/>
    <mergeCell ref="M456:M460"/>
    <mergeCell ref="L441:L445"/>
    <mergeCell ref="L461:L465"/>
    <mergeCell ref="L466:L470"/>
    <mergeCell ref="L426:L430"/>
    <mergeCell ref="L381:L385"/>
    <mergeCell ref="K391:K395"/>
    <mergeCell ref="K466:K470"/>
    <mergeCell ref="K461:K465"/>
    <mergeCell ref="L406:L410"/>
    <mergeCell ref="L396:L400"/>
    <mergeCell ref="L401:L405"/>
    <mergeCell ref="M506:M510"/>
    <mergeCell ref="M481:M485"/>
    <mergeCell ref="K481:K485"/>
    <mergeCell ref="L506:L510"/>
    <mergeCell ref="M491:M495"/>
    <mergeCell ref="M451:M455"/>
    <mergeCell ref="M461:M465"/>
    <mergeCell ref="M466:M470"/>
    <mergeCell ref="M476:M480"/>
    <mergeCell ref="L471:L475"/>
    <mergeCell ref="A461:A465"/>
    <mergeCell ref="B461:B465"/>
    <mergeCell ref="A471:A475"/>
    <mergeCell ref="B471:B475"/>
    <mergeCell ref="L511:L515"/>
    <mergeCell ref="L501:L505"/>
    <mergeCell ref="L496:L500"/>
    <mergeCell ref="L486:L490"/>
    <mergeCell ref="L491:L495"/>
    <mergeCell ref="L481:L485"/>
    <mergeCell ref="I401:I405"/>
    <mergeCell ref="B466:B470"/>
    <mergeCell ref="M556:M560"/>
    <mergeCell ref="M536:M540"/>
    <mergeCell ref="M541:M545"/>
    <mergeCell ref="M546:M550"/>
    <mergeCell ref="M551:M555"/>
    <mergeCell ref="I431:I435"/>
    <mergeCell ref="M531:M535"/>
    <mergeCell ref="M486:M490"/>
    <mergeCell ref="M526:M530"/>
    <mergeCell ref="M521:M525"/>
    <mergeCell ref="M496:M500"/>
    <mergeCell ref="M516:M520"/>
    <mergeCell ref="M511:M515"/>
    <mergeCell ref="K491:K495"/>
    <mergeCell ref="K496:K500"/>
    <mergeCell ref="K506:K510"/>
    <mergeCell ref="K501:K505"/>
    <mergeCell ref="M501:M505"/>
    <mergeCell ref="L246:L250"/>
    <mergeCell ref="L56:L60"/>
    <mergeCell ref="L61:L65"/>
    <mergeCell ref="M86:M90"/>
    <mergeCell ref="M56:M60"/>
    <mergeCell ref="M196:M200"/>
    <mergeCell ref="M176:M180"/>
    <mergeCell ref="M181:M185"/>
    <mergeCell ref="L161:L165"/>
    <mergeCell ref="B31:B35"/>
    <mergeCell ref="A296:A300"/>
    <mergeCell ref="A321:A325"/>
    <mergeCell ref="A311:A315"/>
    <mergeCell ref="A291:A295"/>
    <mergeCell ref="A301:A305"/>
    <mergeCell ref="A31:A35"/>
    <mergeCell ref="B311:B315"/>
    <mergeCell ref="B316:B320"/>
    <mergeCell ref="H41:H45"/>
    <mergeCell ref="H31:H35"/>
    <mergeCell ref="H301:H305"/>
    <mergeCell ref="I316:I320"/>
    <mergeCell ref="H311:H315"/>
    <mergeCell ref="I41:I45"/>
    <mergeCell ref="I36:I40"/>
    <mergeCell ref="I81:I85"/>
    <mergeCell ref="H66:H70"/>
    <mergeCell ref="H61:H65"/>
    <mergeCell ref="M166:M170"/>
    <mergeCell ref="L166:L170"/>
    <mergeCell ref="B321:B325"/>
    <mergeCell ref="I311:I315"/>
    <mergeCell ref="H221:H225"/>
    <mergeCell ref="H276:H280"/>
    <mergeCell ref="H226:H230"/>
    <mergeCell ref="B301:B305"/>
    <mergeCell ref="I306:I310"/>
    <mergeCell ref="I296:I300"/>
    <mergeCell ref="M146:M150"/>
    <mergeCell ref="M136:M140"/>
    <mergeCell ref="M131:M135"/>
    <mergeCell ref="M186:M190"/>
    <mergeCell ref="L186:L190"/>
    <mergeCell ref="L176:L180"/>
    <mergeCell ref="L151:L155"/>
    <mergeCell ref="M161:M165"/>
    <mergeCell ref="L171:L175"/>
    <mergeCell ref="M141:M145"/>
    <mergeCell ref="K51:K55"/>
    <mergeCell ref="K76:K80"/>
    <mergeCell ref="L211:L215"/>
    <mergeCell ref="L201:L205"/>
    <mergeCell ref="J41:J45"/>
    <mergeCell ref="L31:L35"/>
    <mergeCell ref="K31:K35"/>
    <mergeCell ref="L36:L40"/>
    <mergeCell ref="L41:L45"/>
    <mergeCell ref="J36:J40"/>
    <mergeCell ref="A21:A25"/>
    <mergeCell ref="B11:B15"/>
    <mergeCell ref="B21:B25"/>
    <mergeCell ref="B16:B20"/>
    <mergeCell ref="A11:A15"/>
    <mergeCell ref="B6:B10"/>
    <mergeCell ref="A16:A20"/>
    <mergeCell ref="A6:A10"/>
    <mergeCell ref="H26:H30"/>
    <mergeCell ref="I6:I10"/>
    <mergeCell ref="H21:H25"/>
    <mergeCell ref="M21:M25"/>
    <mergeCell ref="K11:K15"/>
    <mergeCell ref="M11:M15"/>
    <mergeCell ref="M16:M20"/>
    <mergeCell ref="M6:M10"/>
    <mergeCell ref="L6:L10"/>
    <mergeCell ref="J6:J10"/>
    <mergeCell ref="J21:J25"/>
    <mergeCell ref="K21:K25"/>
    <mergeCell ref="I16:I20"/>
    <mergeCell ref="H16:H20"/>
    <mergeCell ref="H11:H15"/>
    <mergeCell ref="J16:J20"/>
    <mergeCell ref="I11:I15"/>
    <mergeCell ref="K6:K10"/>
    <mergeCell ref="L11:L15"/>
    <mergeCell ref="A4:A5"/>
    <mergeCell ref="B4:B5"/>
    <mergeCell ref="I1:L1"/>
    <mergeCell ref="H4:J4"/>
    <mergeCell ref="L4:L5"/>
    <mergeCell ref="H6:H10"/>
    <mergeCell ref="I21:I25"/>
    <mergeCell ref="L16:L20"/>
    <mergeCell ref="K16:K20"/>
    <mergeCell ref="L21:L25"/>
    <mergeCell ref="A2:M2"/>
    <mergeCell ref="J11:J15"/>
    <mergeCell ref="C4:F4"/>
    <mergeCell ref="G4:G5"/>
    <mergeCell ref="M4:M5"/>
    <mergeCell ref="K4:K5"/>
    <mergeCell ref="K231:K235"/>
    <mergeCell ref="K191:K195"/>
    <mergeCell ref="K121:K125"/>
    <mergeCell ref="K171:K175"/>
    <mergeCell ref="K186:K190"/>
    <mergeCell ref="K176:K180"/>
    <mergeCell ref="K166:K170"/>
    <mergeCell ref="K136:K140"/>
    <mergeCell ref="I26:I30"/>
    <mergeCell ref="M26:M30"/>
    <mergeCell ref="K26:K30"/>
    <mergeCell ref="L26:L30"/>
    <mergeCell ref="M36:M40"/>
    <mergeCell ref="K56:K60"/>
    <mergeCell ref="L46:L50"/>
    <mergeCell ref="I31:I35"/>
    <mergeCell ref="K36:K40"/>
    <mergeCell ref="K41:K45"/>
    <mergeCell ref="A26:A30"/>
    <mergeCell ref="B26:B30"/>
    <mergeCell ref="K201:K205"/>
    <mergeCell ref="K81:K85"/>
    <mergeCell ref="K66:K70"/>
    <mergeCell ref="K61:K65"/>
    <mergeCell ref="K71:K75"/>
    <mergeCell ref="J31:J35"/>
    <mergeCell ref="J26:J30"/>
    <mergeCell ref="H36:H40"/>
    <mergeCell ref="K346:K350"/>
    <mergeCell ref="K291:K295"/>
    <mergeCell ref="J296:J300"/>
    <mergeCell ref="K296:K300"/>
    <mergeCell ref="K341:K345"/>
    <mergeCell ref="J311:J315"/>
    <mergeCell ref="J341:J345"/>
    <mergeCell ref="J291:J295"/>
    <mergeCell ref="J301:J305"/>
    <mergeCell ref="K326:K330"/>
    <mergeCell ref="H326:J330"/>
    <mergeCell ref="J316:J320"/>
    <mergeCell ref="J256:J260"/>
    <mergeCell ref="J251:J255"/>
    <mergeCell ref="I276:I280"/>
    <mergeCell ref="H321:H325"/>
    <mergeCell ref="H316:H320"/>
    <mergeCell ref="H296:H300"/>
    <mergeCell ref="I301:I305"/>
    <mergeCell ref="M51:M55"/>
    <mergeCell ref="M46:M50"/>
    <mergeCell ref="M66:M70"/>
    <mergeCell ref="L51:L55"/>
    <mergeCell ref="M31:M35"/>
    <mergeCell ref="L86:L90"/>
    <mergeCell ref="L66:L70"/>
    <mergeCell ref="M61:M65"/>
    <mergeCell ref="M71:M75"/>
    <mergeCell ref="M41:M45"/>
    <mergeCell ref="K256:K260"/>
    <mergeCell ref="L256:L260"/>
    <mergeCell ref="L286:L290"/>
    <mergeCell ref="H271:H275"/>
    <mergeCell ref="I256:I260"/>
    <mergeCell ref="J276:J280"/>
    <mergeCell ref="H281:H285"/>
    <mergeCell ref="J281:J285"/>
    <mergeCell ref="K281:K285"/>
    <mergeCell ref="I281:I285"/>
    <mergeCell ref="A341:A345"/>
    <mergeCell ref="L271:L275"/>
    <mergeCell ref="K276:K280"/>
    <mergeCell ref="A276:A280"/>
    <mergeCell ref="I271:I275"/>
    <mergeCell ref="K286:K290"/>
    <mergeCell ref="A306:A310"/>
    <mergeCell ref="H306:H310"/>
    <mergeCell ref="I341:I345"/>
    <mergeCell ref="B336:B340"/>
    <mergeCell ref="A266:A270"/>
    <mergeCell ref="K261:K265"/>
    <mergeCell ref="J266:J270"/>
    <mergeCell ref="K266:K270"/>
    <mergeCell ref="I266:I270"/>
    <mergeCell ref="J261:J265"/>
    <mergeCell ref="I261:I265"/>
    <mergeCell ref="B266:B270"/>
    <mergeCell ref="B261:B265"/>
    <mergeCell ref="A261:A265"/>
    <mergeCell ref="I336:I340"/>
    <mergeCell ref="J286:J290"/>
    <mergeCell ref="M231:M235"/>
    <mergeCell ref="M251:M255"/>
    <mergeCell ref="M236:M240"/>
    <mergeCell ref="K236:K240"/>
    <mergeCell ref="M271:M275"/>
    <mergeCell ref="M276:M280"/>
    <mergeCell ref="J241:J245"/>
    <mergeCell ref="J246:J250"/>
    <mergeCell ref="M211:M215"/>
    <mergeCell ref="M226:M230"/>
    <mergeCell ref="L261:L265"/>
    <mergeCell ref="L251:L255"/>
    <mergeCell ref="M256:M260"/>
    <mergeCell ref="M246:M250"/>
    <mergeCell ref="L221:L225"/>
    <mergeCell ref="L226:L230"/>
    <mergeCell ref="M216:M220"/>
    <mergeCell ref="L216:L220"/>
    <mergeCell ref="K221:K225"/>
    <mergeCell ref="M261:M265"/>
    <mergeCell ref="K211:K215"/>
    <mergeCell ref="K196:K200"/>
    <mergeCell ref="K206:K210"/>
    <mergeCell ref="K226:K230"/>
    <mergeCell ref="K216:K220"/>
    <mergeCell ref="M221:M225"/>
    <mergeCell ref="L231:L235"/>
    <mergeCell ref="L236:L240"/>
    <mergeCell ref="J156:J160"/>
    <mergeCell ref="J161:J165"/>
    <mergeCell ref="J171:J175"/>
    <mergeCell ref="M191:M195"/>
    <mergeCell ref="K181:K185"/>
    <mergeCell ref="M156:M160"/>
    <mergeCell ref="K156:K160"/>
    <mergeCell ref="L191:L195"/>
    <mergeCell ref="L181:L185"/>
    <mergeCell ref="L156:L160"/>
    <mergeCell ref="J186:J190"/>
    <mergeCell ref="J181:J185"/>
    <mergeCell ref="J176:J180"/>
    <mergeCell ref="K161:K165"/>
    <mergeCell ref="M206:M210"/>
    <mergeCell ref="M201:M205"/>
    <mergeCell ref="J166:J170"/>
    <mergeCell ref="L206:L210"/>
    <mergeCell ref="L196:L200"/>
    <mergeCell ref="M171:M175"/>
    <mergeCell ref="J141:J145"/>
    <mergeCell ref="J136:J140"/>
    <mergeCell ref="J126:J130"/>
    <mergeCell ref="K141:K145"/>
    <mergeCell ref="M151:M155"/>
    <mergeCell ref="K151:K155"/>
    <mergeCell ref="K146:K150"/>
    <mergeCell ref="J146:J150"/>
    <mergeCell ref="J151:J155"/>
    <mergeCell ref="L146:L150"/>
    <mergeCell ref="L121:L125"/>
    <mergeCell ref="L126:L130"/>
    <mergeCell ref="M126:M130"/>
    <mergeCell ref="L131:L135"/>
    <mergeCell ref="K126:K130"/>
    <mergeCell ref="J131:J135"/>
    <mergeCell ref="M111:M115"/>
    <mergeCell ref="L141:L145"/>
    <mergeCell ref="L101:L105"/>
    <mergeCell ref="I91:I95"/>
    <mergeCell ref="M101:M105"/>
    <mergeCell ref="M96:M100"/>
    <mergeCell ref="K131:K135"/>
    <mergeCell ref="M121:M125"/>
    <mergeCell ref="L136:L140"/>
    <mergeCell ref="I116:I120"/>
    <mergeCell ref="L71:L75"/>
    <mergeCell ref="A111:A115"/>
    <mergeCell ref="B91:B95"/>
    <mergeCell ref="H91:H95"/>
    <mergeCell ref="H71:H75"/>
    <mergeCell ref="K101:K105"/>
    <mergeCell ref="I71:I75"/>
    <mergeCell ref="I86:I90"/>
    <mergeCell ref="B76:B80"/>
    <mergeCell ref="I76:I80"/>
    <mergeCell ref="L116:L120"/>
    <mergeCell ref="L76:L80"/>
    <mergeCell ref="J76:J80"/>
    <mergeCell ref="L111:L115"/>
    <mergeCell ref="L96:L100"/>
    <mergeCell ref="L106:L110"/>
    <mergeCell ref="J86:J90"/>
    <mergeCell ref="L81:L85"/>
    <mergeCell ref="J111:J115"/>
    <mergeCell ref="K111:K115"/>
    <mergeCell ref="A86:A90"/>
    <mergeCell ref="A81:A85"/>
    <mergeCell ref="J116:J120"/>
    <mergeCell ref="K106:K110"/>
    <mergeCell ref="K116:K120"/>
    <mergeCell ref="J71:J75"/>
    <mergeCell ref="J101:J105"/>
    <mergeCell ref="J106:J110"/>
    <mergeCell ref="I111:I115"/>
    <mergeCell ref="M116:M120"/>
    <mergeCell ref="K86:K90"/>
    <mergeCell ref="H76:H80"/>
    <mergeCell ref="B86:B90"/>
    <mergeCell ref="H86:H90"/>
    <mergeCell ref="H81:H85"/>
    <mergeCell ref="B81:B85"/>
    <mergeCell ref="K96:K100"/>
    <mergeCell ref="J81:J85"/>
    <mergeCell ref="M81:M85"/>
    <mergeCell ref="M76:M80"/>
    <mergeCell ref="M106:M110"/>
    <mergeCell ref="H111:H115"/>
    <mergeCell ref="A71:A75"/>
    <mergeCell ref="M91:M95"/>
    <mergeCell ref="L91:L95"/>
    <mergeCell ref="K91:K95"/>
    <mergeCell ref="H96:H100"/>
    <mergeCell ref="H101:H105"/>
    <mergeCell ref="I106:I110"/>
    <mergeCell ref="I61:I65"/>
    <mergeCell ref="I131:I135"/>
    <mergeCell ref="I126:I130"/>
    <mergeCell ref="J96:J100"/>
    <mergeCell ref="J91:J95"/>
    <mergeCell ref="J61:J65"/>
    <mergeCell ref="J66:J70"/>
    <mergeCell ref="I66:I70"/>
    <mergeCell ref="I96:I100"/>
    <mergeCell ref="I101:I105"/>
    <mergeCell ref="J121:J125"/>
    <mergeCell ref="A61:A65"/>
    <mergeCell ref="A56:A60"/>
    <mergeCell ref="K46:K50"/>
    <mergeCell ref="H51:H55"/>
    <mergeCell ref="I51:I55"/>
    <mergeCell ref="I46:I50"/>
    <mergeCell ref="J46:J50"/>
    <mergeCell ref="H46:H50"/>
    <mergeCell ref="J51:J55"/>
    <mergeCell ref="H56:H60"/>
    <mergeCell ref="I56:I60"/>
    <mergeCell ref="J56:J60"/>
    <mergeCell ref="A36:A40"/>
    <mergeCell ref="A41:A45"/>
    <mergeCell ref="A46:A50"/>
    <mergeCell ref="B46:B50"/>
    <mergeCell ref="B36:B40"/>
    <mergeCell ref="B41:B45"/>
    <mergeCell ref="A51:A55"/>
    <mergeCell ref="B161:B165"/>
    <mergeCell ref="A91:A95"/>
    <mergeCell ref="A96:A100"/>
    <mergeCell ref="B111:B115"/>
    <mergeCell ref="B116:B120"/>
    <mergeCell ref="B121:B125"/>
    <mergeCell ref="A126:A130"/>
    <mergeCell ref="A136:A140"/>
    <mergeCell ref="A156:A160"/>
    <mergeCell ref="B106:B110"/>
    <mergeCell ref="B51:B55"/>
    <mergeCell ref="B56:B60"/>
    <mergeCell ref="A101:A105"/>
    <mergeCell ref="B61:B65"/>
    <mergeCell ref="B66:B70"/>
    <mergeCell ref="B71:B75"/>
    <mergeCell ref="B101:B105"/>
    <mergeCell ref="B96:B100"/>
    <mergeCell ref="A66:A70"/>
    <mergeCell ref="A76:A80"/>
    <mergeCell ref="B151:B155"/>
    <mergeCell ref="B156:B160"/>
    <mergeCell ref="I146:I150"/>
    <mergeCell ref="B146:B150"/>
    <mergeCell ref="B126:B130"/>
    <mergeCell ref="H156:H160"/>
    <mergeCell ref="H136:H140"/>
    <mergeCell ref="B141:B145"/>
    <mergeCell ref="B131:B135"/>
    <mergeCell ref="B136:B140"/>
    <mergeCell ref="H106:H110"/>
    <mergeCell ref="B191:B195"/>
    <mergeCell ref="B186:B190"/>
    <mergeCell ref="A191:A195"/>
    <mergeCell ref="H126:H130"/>
    <mergeCell ref="H131:H135"/>
    <mergeCell ref="H141:H145"/>
    <mergeCell ref="H151:H155"/>
    <mergeCell ref="A176:A180"/>
    <mergeCell ref="A181:A185"/>
    <mergeCell ref="A146:A150"/>
    <mergeCell ref="I161:I165"/>
    <mergeCell ref="I176:I180"/>
    <mergeCell ref="H161:H165"/>
    <mergeCell ref="A161:A165"/>
    <mergeCell ref="B171:B175"/>
    <mergeCell ref="H171:H175"/>
    <mergeCell ref="B176:B180"/>
    <mergeCell ref="H166:H170"/>
    <mergeCell ref="H146:H150"/>
    <mergeCell ref="H116:H120"/>
    <mergeCell ref="I151:I155"/>
    <mergeCell ref="I166:I170"/>
    <mergeCell ref="I141:I145"/>
    <mergeCell ref="H121:H125"/>
    <mergeCell ref="I136:I140"/>
    <mergeCell ref="I156:I160"/>
    <mergeCell ref="I121:I125"/>
    <mergeCell ref="A106:A110"/>
    <mergeCell ref="A186:A190"/>
    <mergeCell ref="A196:A200"/>
    <mergeCell ref="A121:A125"/>
    <mergeCell ref="A131:A135"/>
    <mergeCell ref="A151:A155"/>
    <mergeCell ref="A141:A145"/>
    <mergeCell ref="A116:A120"/>
    <mergeCell ref="A171:A175"/>
    <mergeCell ref="A166:A170"/>
    <mergeCell ref="H196:H200"/>
    <mergeCell ref="H201:H205"/>
    <mergeCell ref="A226:A230"/>
    <mergeCell ref="B226:B230"/>
    <mergeCell ref="H216:H220"/>
    <mergeCell ref="A201:A205"/>
    <mergeCell ref="A211:A215"/>
    <mergeCell ref="H206:H210"/>
    <mergeCell ref="B196:B200"/>
    <mergeCell ref="B206:B210"/>
    <mergeCell ref="H211:H215"/>
    <mergeCell ref="H231:H235"/>
    <mergeCell ref="B256:B260"/>
    <mergeCell ref="B236:B240"/>
    <mergeCell ref="H241:H245"/>
    <mergeCell ref="H246:H250"/>
    <mergeCell ref="B251:B255"/>
    <mergeCell ref="B221:B225"/>
    <mergeCell ref="B216:B220"/>
    <mergeCell ref="B211:B215"/>
    <mergeCell ref="A231:A235"/>
    <mergeCell ref="B231:B235"/>
    <mergeCell ref="A236:A240"/>
    <mergeCell ref="B241:B245"/>
    <mergeCell ref="A241:A245"/>
    <mergeCell ref="B201:B205"/>
    <mergeCell ref="A206:A210"/>
    <mergeCell ref="A221:A225"/>
    <mergeCell ref="A216:A220"/>
    <mergeCell ref="I241:I245"/>
    <mergeCell ref="J236:J240"/>
    <mergeCell ref="J231:J235"/>
    <mergeCell ref="B246:B250"/>
    <mergeCell ref="I236:I240"/>
    <mergeCell ref="H236:H240"/>
    <mergeCell ref="I231:I235"/>
    <mergeCell ref="H251:H255"/>
    <mergeCell ref="H256:H260"/>
    <mergeCell ref="I251:I255"/>
    <mergeCell ref="H261:H265"/>
    <mergeCell ref="A246:A250"/>
    <mergeCell ref="M241:M245"/>
    <mergeCell ref="L241:L245"/>
    <mergeCell ref="K251:K255"/>
    <mergeCell ref="K246:K250"/>
    <mergeCell ref="K241:K245"/>
    <mergeCell ref="I396:I400"/>
    <mergeCell ref="I321:I325"/>
    <mergeCell ref="K271:K275"/>
    <mergeCell ref="I291:I295"/>
    <mergeCell ref="J321:J325"/>
    <mergeCell ref="J306:J310"/>
    <mergeCell ref="I386:I390"/>
    <mergeCell ref="J386:J390"/>
    <mergeCell ref="H331:J335"/>
    <mergeCell ref="J271:J275"/>
    <mergeCell ref="B271:B275"/>
    <mergeCell ref="A496:A500"/>
    <mergeCell ref="B491:B495"/>
    <mergeCell ref="A491:A495"/>
    <mergeCell ref="H496:J500"/>
    <mergeCell ref="B411:B415"/>
    <mergeCell ref="A416:A420"/>
    <mergeCell ref="H436:H440"/>
    <mergeCell ref="B431:B435"/>
    <mergeCell ref="H391:H395"/>
    <mergeCell ref="A466:A470"/>
    <mergeCell ref="B486:B490"/>
    <mergeCell ref="B481:B485"/>
    <mergeCell ref="H481:H485"/>
    <mergeCell ref="B426:B430"/>
    <mergeCell ref="B456:B460"/>
    <mergeCell ref="A486:A490"/>
    <mergeCell ref="A456:A460"/>
    <mergeCell ref="A426:A430"/>
    <mergeCell ref="A446:A450"/>
    <mergeCell ref="B446:B450"/>
    <mergeCell ref="J431:J435"/>
    <mergeCell ref="B421:B425"/>
    <mergeCell ref="B476:B480"/>
    <mergeCell ref="H476:H480"/>
    <mergeCell ref="H451:H455"/>
    <mergeCell ref="H446:H450"/>
    <mergeCell ref="H431:H435"/>
    <mergeCell ref="H466:H470"/>
    <mergeCell ref="H456:H460"/>
    <mergeCell ref="A501:A505"/>
    <mergeCell ref="B451:B455"/>
    <mergeCell ref="J401:J405"/>
    <mergeCell ref="I426:I430"/>
    <mergeCell ref="I411:I415"/>
    <mergeCell ref="I416:I420"/>
    <mergeCell ref="B416:B420"/>
    <mergeCell ref="B496:B500"/>
    <mergeCell ref="I406:I410"/>
    <mergeCell ref="J406:J410"/>
    <mergeCell ref="A556:A560"/>
    <mergeCell ref="B556:B560"/>
    <mergeCell ref="B546:B550"/>
    <mergeCell ref="B541:B545"/>
    <mergeCell ref="A541:A545"/>
    <mergeCell ref="A546:A550"/>
    <mergeCell ref="B366:B370"/>
    <mergeCell ref="A366:A370"/>
    <mergeCell ref="A376:A380"/>
    <mergeCell ref="B381:B385"/>
    <mergeCell ref="H401:H405"/>
    <mergeCell ref="H421:H425"/>
    <mergeCell ref="H416:H420"/>
    <mergeCell ref="A381:A385"/>
    <mergeCell ref="A386:A390"/>
    <mergeCell ref="A396:A400"/>
    <mergeCell ref="H491:H495"/>
    <mergeCell ref="A441:A445"/>
    <mergeCell ref="H406:H410"/>
    <mergeCell ref="A431:A435"/>
    <mergeCell ref="A351:A355"/>
    <mergeCell ref="B396:B400"/>
    <mergeCell ref="A371:A375"/>
    <mergeCell ref="B371:B375"/>
    <mergeCell ref="B391:B395"/>
    <mergeCell ref="B386:B390"/>
    <mergeCell ref="H386:H390"/>
    <mergeCell ref="H441:H445"/>
    <mergeCell ref="B406:B410"/>
    <mergeCell ref="B441:B445"/>
    <mergeCell ref="B401:B405"/>
    <mergeCell ref="A406:A410"/>
    <mergeCell ref="B436:B440"/>
    <mergeCell ref="A421:A425"/>
    <mergeCell ref="A391:A395"/>
    <mergeCell ref="H411:H415"/>
    <mergeCell ref="B551:B555"/>
    <mergeCell ref="A551:A555"/>
    <mergeCell ref="A436:A440"/>
    <mergeCell ref="A411:A415"/>
    <mergeCell ref="B521:B525"/>
    <mergeCell ref="B516:B520"/>
    <mergeCell ref="A521:A525"/>
    <mergeCell ref="A451:A455"/>
    <mergeCell ref="A476:A480"/>
    <mergeCell ref="A481:A485"/>
    <mergeCell ref="A531:A535"/>
    <mergeCell ref="B526:B530"/>
    <mergeCell ref="B536:B540"/>
    <mergeCell ref="B531:B535"/>
    <mergeCell ref="A506:A510"/>
    <mergeCell ref="A526:A530"/>
    <mergeCell ref="A516:A520"/>
    <mergeCell ref="A511:A515"/>
    <mergeCell ref="H381:H385"/>
    <mergeCell ref="A401:A405"/>
    <mergeCell ref="A536:A540"/>
    <mergeCell ref="H516:H520"/>
    <mergeCell ref="H501:H505"/>
    <mergeCell ref="H531:H535"/>
    <mergeCell ref="H511:H515"/>
    <mergeCell ref="B511:B515"/>
    <mergeCell ref="B506:B510"/>
    <mergeCell ref="B501:B505"/>
    <mergeCell ref="H361:H365"/>
    <mergeCell ref="H376:H380"/>
    <mergeCell ref="I376:I380"/>
    <mergeCell ref="I366:I370"/>
    <mergeCell ref="I466:I470"/>
    <mergeCell ref="H341:H345"/>
    <mergeCell ref="I371:I375"/>
    <mergeCell ref="I361:I365"/>
    <mergeCell ref="H461:J465"/>
    <mergeCell ref="I451:I455"/>
    <mergeCell ref="H366:H370"/>
    <mergeCell ref="B341:B345"/>
    <mergeCell ref="B326:B330"/>
    <mergeCell ref="B376:B380"/>
    <mergeCell ref="J396:J400"/>
    <mergeCell ref="I356:I360"/>
    <mergeCell ref="I346:I350"/>
    <mergeCell ref="H356:H360"/>
    <mergeCell ref="H346:H350"/>
    <mergeCell ref="H351:H355"/>
    <mergeCell ref="A356:A360"/>
    <mergeCell ref="A361:A365"/>
    <mergeCell ref="B361:B365"/>
    <mergeCell ref="B356:B360"/>
    <mergeCell ref="B346:B350"/>
    <mergeCell ref="A346:A350"/>
    <mergeCell ref="B351:B355"/>
    <mergeCell ref="H291:H295"/>
    <mergeCell ref="H266:H270"/>
    <mergeCell ref="B291:B295"/>
    <mergeCell ref="B286:B290"/>
    <mergeCell ref="A271:A275"/>
    <mergeCell ref="B331:B335"/>
    <mergeCell ref="B296:B300"/>
    <mergeCell ref="B306:B310"/>
    <mergeCell ref="A316:A320"/>
    <mergeCell ref="H286:H290"/>
    <mergeCell ref="A326:A330"/>
    <mergeCell ref="A281:A285"/>
    <mergeCell ref="A336:A340"/>
    <mergeCell ref="B276:B280"/>
    <mergeCell ref="B281:B285"/>
    <mergeCell ref="A331:A335"/>
    <mergeCell ref="A286:A290"/>
    <mergeCell ref="A256:A260"/>
    <mergeCell ref="A251:A255"/>
    <mergeCell ref="B166:B170"/>
    <mergeCell ref="I191:I195"/>
    <mergeCell ref="H186:H190"/>
    <mergeCell ref="B181:B185"/>
    <mergeCell ref="H191:H195"/>
    <mergeCell ref="H176:H180"/>
    <mergeCell ref="I171:I175"/>
    <mergeCell ref="H181:H185"/>
    <mergeCell ref="H371:H375"/>
    <mergeCell ref="H426:H430"/>
    <mergeCell ref="H396:H400"/>
    <mergeCell ref="I186:I190"/>
    <mergeCell ref="J226:J230"/>
    <mergeCell ref="J191:J195"/>
    <mergeCell ref="J196:J200"/>
    <mergeCell ref="H336:H340"/>
    <mergeCell ref="I286:I290"/>
    <mergeCell ref="I246:I250"/>
    <mergeCell ref="I196:I200"/>
    <mergeCell ref="I206:I210"/>
    <mergeCell ref="J206:J210"/>
    <mergeCell ref="I181:I185"/>
    <mergeCell ref="I456:I460"/>
    <mergeCell ref="J421:J425"/>
    <mergeCell ref="I381:I385"/>
    <mergeCell ref="I351:I355"/>
    <mergeCell ref="I391:I395"/>
    <mergeCell ref="I421:I425"/>
    <mergeCell ref="I226:I230"/>
    <mergeCell ref="I211:I215"/>
    <mergeCell ref="J216:J220"/>
    <mergeCell ref="I201:I205"/>
    <mergeCell ref="J211:J215"/>
    <mergeCell ref="J201:J205"/>
    <mergeCell ref="I221:I225"/>
    <mergeCell ref="I216:I220"/>
    <mergeCell ref="J221:J225"/>
  </mergeCells>
  <phoneticPr fontId="8" type="noConversion"/>
  <pageMargins left="0.19685039370078741" right="0.19685039370078741" top="0.39370078740157483" bottom="0.59055118110236227" header="0.51181102362204722" footer="0.51181102362204722"/>
  <pageSetup paperSize="9" scale="60" fitToHeight="6" orientation="landscape" r:id="rId1"/>
  <headerFooter alignWithMargins="0"/>
  <rowBreaks count="15" manualBreakCount="15">
    <brk id="45" max="12" man="1"/>
    <brk id="80" max="12" man="1"/>
    <brk id="110" max="12" man="1"/>
    <brk id="135" max="12" man="1"/>
    <brk id="195" max="12" man="1"/>
    <brk id="225" max="12" man="1"/>
    <brk id="250" max="12" man="1"/>
    <brk id="275" max="12" man="1"/>
    <brk id="300" max="12" man="1"/>
    <brk id="370" max="12" man="1"/>
    <brk id="405" max="12" man="1"/>
    <brk id="435" max="12" man="1"/>
    <brk id="470" max="12" man="1"/>
    <brk id="505" max="12" man="1"/>
    <brk id="535" max="12" man="1"/>
  </rowBreaks>
  <ignoredErrors>
    <ignoredError sqref="D19" formula="1"/>
    <ignoredError sqref="G23:G25 G30 G34 G38:G39 G43:G45 G48:G49 G51:G55 G59 G63:G64 G69:G80 G84:G85 G89:G90 G94:G95 G98:G100 G104:G105 G109:G110 G113:G115 G118:G120 G123:G125 G128:G130 G134 G138:G140 G144:G145 G149 G153:G155 G158:G160 G169 G174 G180 G182:G183 G185 G187:G188 G190 G195 G197:G198 G200:G210" evalError="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8"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Отчет 1 кв 2017</vt:lpstr>
      <vt:lpstr>Лист2</vt:lpstr>
      <vt:lpstr>Лист3</vt:lpstr>
      <vt:lpstr>'Отчет 1 кв 2017'!Заголовки_для_печати</vt:lpstr>
      <vt:lpstr>'Отчет 1 кв 2017'!Область_печати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Инесса Мухай</dc:creator>
  <cp:lastModifiedBy>Людмила Тертычная</cp:lastModifiedBy>
  <cp:lastPrinted>2017-07-28T08:46:23Z</cp:lastPrinted>
  <dcterms:created xsi:type="dcterms:W3CDTF">2016-06-10T07:42:38Z</dcterms:created>
  <dcterms:modified xsi:type="dcterms:W3CDTF">2017-07-28T08:49:14Z</dcterms:modified>
</cp:coreProperties>
</file>